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200" windowHeight="10875" tabRatio="828" firstSheet="15" activeTab="15"/>
  </bookViews>
  <sheets>
    <sheet name="всего" sheetId="25" state="hidden" r:id="rId1"/>
    <sheet name="СШ №1" sheetId="2" state="hidden" r:id="rId2"/>
    <sheet name="СШ №2" sheetId="6" state="hidden" r:id="rId3"/>
    <sheet name="Макинская СШ" sheetId="7" state="hidden" r:id="rId4"/>
    <sheet name="Казгородокска СШ " sheetId="8" state="hidden" r:id="rId5"/>
    <sheet name="Донская СШ" sheetId="9" state="hidden" r:id="rId6"/>
    <sheet name="Амангельдинская СШ" sheetId="10" state="hidden" r:id="rId7"/>
    <sheet name="Невская СШ" sheetId="11" state="hidden" r:id="rId8"/>
    <sheet name="КудукагСШ" sheetId="47" state="hidden" r:id="rId9"/>
    <sheet name="Саулинская СШ" sheetId="12" state="hidden" r:id="rId10"/>
    <sheet name="Енбекшильдерская СШ" sheetId="17" state="hidden" r:id="rId11"/>
    <sheet name="Буландинская СШ" sheetId="18" state="hidden" r:id="rId12"/>
    <sheet name="Когамская СШ" sheetId="19" state="hidden" r:id="rId13"/>
    <sheet name="Бирсуатская СШ" sheetId="20" state="hidden" r:id="rId14"/>
    <sheet name="Кенащинская СШ" sheetId="21" state="hidden" r:id="rId15"/>
    <sheet name="Мамайская ОШ" sheetId="22" r:id="rId16"/>
    <sheet name="Заураловская ОШ" sheetId="26" state="hidden" r:id="rId17"/>
    <sheet name="Макпальская ОШ" sheetId="23" state="hidden" r:id="rId18"/>
    <sheet name="Баймурзинская ОШ" sheetId="24" state="hidden" r:id="rId19"/>
    <sheet name="Советская ОШ" sheetId="27" state="hidden" r:id="rId20"/>
    <sheet name="Заозерновская ОШ" sheetId="28" state="hidden" r:id="rId21"/>
    <sheet name="Кызыл-Уюмская ОШ" sheetId="45" state="hidden" r:id="rId22"/>
    <sheet name="Яблоновская ОШ" sheetId="29" state="hidden" r:id="rId23"/>
    <sheet name="Алгинская ОШ" sheetId="30" state="hidden" r:id="rId24"/>
    <sheet name="Краснофлотская ОШ" sheetId="31" state="hidden" r:id="rId25"/>
    <sheet name="Карловская НШ" sheetId="32" state="hidden" r:id="rId26"/>
    <sheet name="Каратальская НШ" sheetId="33" state="hidden" r:id="rId27"/>
    <sheet name="Джукейская НШ" sheetId="34" state="hidden" r:id="rId28"/>
    <sheet name="Трудовая НШ" sheetId="46" state="hidden" r:id="rId2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/>
  <c r="D23"/>
  <c r="D20"/>
  <c r="D17"/>
  <c r="D26" i="6"/>
  <c r="D23"/>
  <c r="D20"/>
  <c r="D17"/>
  <c r="D26" i="7"/>
  <c r="D23"/>
  <c r="D20"/>
  <c r="D17"/>
  <c r="D26" i="8"/>
  <c r="D23"/>
  <c r="D20"/>
  <c r="D17"/>
  <c r="D26" i="9"/>
  <c r="D23"/>
  <c r="D20"/>
  <c r="D17"/>
  <c r="D26" i="10"/>
  <c r="D23"/>
  <c r="D20"/>
  <c r="D17"/>
  <c r="D26" i="11"/>
  <c r="D23"/>
  <c r="D20"/>
  <c r="D17"/>
  <c r="D26" i="47"/>
  <c r="D23"/>
  <c r="D20"/>
  <c r="D17"/>
  <c r="D26" i="12"/>
  <c r="D23"/>
  <c r="D20"/>
  <c r="D17"/>
  <c r="D26" i="17"/>
  <c r="D23"/>
  <c r="D20"/>
  <c r="D17"/>
  <c r="D26" i="18"/>
  <c r="D23"/>
  <c r="D20"/>
  <c r="D17"/>
  <c r="D26" i="19"/>
  <c r="D23"/>
  <c r="D20"/>
  <c r="D17"/>
  <c r="D26" i="20"/>
  <c r="D23"/>
  <c r="D20"/>
  <c r="D17"/>
  <c r="D26" i="21"/>
  <c r="D23"/>
  <c r="D20"/>
  <c r="D17"/>
  <c r="D28" i="22"/>
  <c r="D25"/>
  <c r="D22"/>
  <c r="D19"/>
  <c r="D26" i="26"/>
  <c r="D23"/>
  <c r="D20"/>
  <c r="D17"/>
  <c r="D26" i="23"/>
  <c r="D23"/>
  <c r="D20"/>
  <c r="D17"/>
  <c r="D26" i="24"/>
  <c r="D23"/>
  <c r="D20"/>
  <c r="D17"/>
  <c r="D26" i="27"/>
  <c r="D23"/>
  <c r="D20"/>
  <c r="D17"/>
  <c r="D26" i="28"/>
  <c r="D23"/>
  <c r="D20"/>
  <c r="D17"/>
  <c r="D26" i="45"/>
  <c r="D23"/>
  <c r="D20"/>
  <c r="D17"/>
  <c r="D26" i="29"/>
  <c r="D23"/>
  <c r="D20"/>
  <c r="D17"/>
  <c r="D33" i="2"/>
  <c r="D32"/>
  <c r="D31"/>
  <c r="D30"/>
  <c r="D29"/>
  <c r="D33" i="6"/>
  <c r="D32"/>
  <c r="D31"/>
  <c r="D30"/>
  <c r="D29"/>
  <c r="D33" i="7"/>
  <c r="D32"/>
  <c r="D31"/>
  <c r="D30"/>
  <c r="D29"/>
  <c r="D33" i="8"/>
  <c r="D32"/>
  <c r="D31"/>
  <c r="D30"/>
  <c r="D29"/>
  <c r="D33" i="9"/>
  <c r="D32"/>
  <c r="D31"/>
  <c r="D30"/>
  <c r="D29"/>
  <c r="D33" i="10"/>
  <c r="D32"/>
  <c r="D31"/>
  <c r="D30"/>
  <c r="D29"/>
  <c r="D33" i="11"/>
  <c r="D32"/>
  <c r="D31"/>
  <c r="D30"/>
  <c r="D29"/>
  <c r="D33" i="47"/>
  <c r="D32"/>
  <c r="D31"/>
  <c r="D30"/>
  <c r="D29"/>
  <c r="D33" i="12"/>
  <c r="D32"/>
  <c r="D31"/>
  <c r="D30"/>
  <c r="D29"/>
  <c r="D33" i="17"/>
  <c r="D32"/>
  <c r="D31"/>
  <c r="D30"/>
  <c r="D29"/>
  <c r="D33" i="18"/>
  <c r="D32"/>
  <c r="D31"/>
  <c r="D30"/>
  <c r="D29"/>
  <c r="D33" i="19"/>
  <c r="D32"/>
  <c r="D31"/>
  <c r="D30"/>
  <c r="D29"/>
  <c r="D33" i="20"/>
  <c r="D32"/>
  <c r="D31"/>
  <c r="D30"/>
  <c r="D29"/>
  <c r="D33" i="21"/>
  <c r="D32"/>
  <c r="D31"/>
  <c r="D30"/>
  <c r="D29"/>
  <c r="D35" i="22"/>
  <c r="D34"/>
  <c r="D33"/>
  <c r="D32"/>
  <c r="D31"/>
  <c r="D33" i="26"/>
  <c r="D32"/>
  <c r="D31"/>
  <c r="D30"/>
  <c r="D29"/>
  <c r="D33" i="23"/>
  <c r="D32"/>
  <c r="D31"/>
  <c r="D30"/>
  <c r="D29"/>
  <c r="D33" i="24"/>
  <c r="D32"/>
  <c r="D31"/>
  <c r="D30"/>
  <c r="D29"/>
  <c r="D33" i="27"/>
  <c r="D32"/>
  <c r="D31"/>
  <c r="D30"/>
  <c r="D29"/>
  <c r="D33" i="28"/>
  <c r="D32"/>
  <c r="D31"/>
  <c r="D30"/>
  <c r="D29"/>
  <c r="D33" i="45"/>
  <c r="D32"/>
  <c r="D31"/>
  <c r="D30"/>
  <c r="D29"/>
  <c r="D33" i="29"/>
  <c r="D32"/>
  <c r="D31"/>
  <c r="D30"/>
  <c r="D29"/>
  <c r="D30" i="30"/>
  <c r="D31"/>
  <c r="D32"/>
  <c r="D33"/>
  <c r="D29"/>
  <c r="D26"/>
  <c r="D23"/>
  <c r="D20"/>
  <c r="D17"/>
  <c r="D30" i="31"/>
  <c r="D31"/>
  <c r="D32"/>
  <c r="D33"/>
  <c r="D29"/>
  <c r="D26"/>
  <c r="D23"/>
  <c r="D20"/>
  <c r="D17"/>
  <c r="D30" i="32"/>
  <c r="D31"/>
  <c r="D32"/>
  <c r="D33"/>
  <c r="D29"/>
  <c r="D26"/>
  <c r="D20"/>
  <c r="D30" i="33"/>
  <c r="D31"/>
  <c r="D32"/>
  <c r="D33"/>
  <c r="D29"/>
  <c r="D26"/>
  <c r="D20"/>
  <c r="D30" i="34"/>
  <c r="D31"/>
  <c r="D32"/>
  <c r="D33"/>
  <c r="D29"/>
  <c r="D26"/>
  <c r="D20"/>
  <c r="D30" i="46"/>
  <c r="D31"/>
  <c r="D32"/>
  <c r="D33"/>
  <c r="D29"/>
  <c r="D26"/>
  <c r="D22"/>
  <c r="D20"/>
  <c r="F13" i="25"/>
  <c r="C28" i="32"/>
  <c r="D14" i="25" l="1"/>
  <c r="D16"/>
  <c r="D31"/>
  <c r="D32"/>
  <c r="D11"/>
  <c r="C14"/>
  <c r="C16"/>
  <c r="G16" s="1"/>
  <c r="C17"/>
  <c r="C18"/>
  <c r="C20"/>
  <c r="C21"/>
  <c r="C23"/>
  <c r="C24"/>
  <c r="C26"/>
  <c r="C27"/>
  <c r="C29"/>
  <c r="G29" s="1"/>
  <c r="C30"/>
  <c r="G30" s="1"/>
  <c r="C31"/>
  <c r="G31" s="1"/>
  <c r="C32"/>
  <c r="G32" s="1"/>
  <c r="C33"/>
  <c r="G33" s="1"/>
  <c r="E11"/>
  <c r="C11"/>
  <c r="E33" i="47"/>
  <c r="C28"/>
  <c r="D27"/>
  <c r="C25"/>
  <c r="D24"/>
  <c r="D25"/>
  <c r="C22"/>
  <c r="D21"/>
  <c r="C19"/>
  <c r="D18"/>
  <c r="D16"/>
  <c r="D15"/>
  <c r="D13" s="1"/>
  <c r="C15"/>
  <c r="D11"/>
  <c r="C28" i="11"/>
  <c r="C25"/>
  <c r="C22"/>
  <c r="C19"/>
  <c r="C28" i="10"/>
  <c r="C25"/>
  <c r="C19"/>
  <c r="C28" i="9"/>
  <c r="C25"/>
  <c r="C22"/>
  <c r="C28" i="8"/>
  <c r="C25"/>
  <c r="C22"/>
  <c r="D21"/>
  <c r="D19"/>
  <c r="C28" i="7"/>
  <c r="C25"/>
  <c r="C22"/>
  <c r="D28" i="47" l="1"/>
  <c r="C13"/>
  <c r="C12" s="1"/>
  <c r="D12" s="1"/>
  <c r="D22"/>
  <c r="D19"/>
  <c r="C28" i="6" l="1"/>
  <c r="C25"/>
  <c r="C22"/>
  <c r="D19"/>
  <c r="C15" i="46"/>
  <c r="C13" s="1"/>
  <c r="C15" i="34"/>
  <c r="C13"/>
  <c r="C15" i="33"/>
  <c r="C13" s="1"/>
  <c r="C15" i="32"/>
  <c r="C13" s="1"/>
  <c r="C15" i="31"/>
  <c r="C13" s="1"/>
  <c r="C15" i="30"/>
  <c r="C13" s="1"/>
  <c r="C15" i="29"/>
  <c r="C13" s="1"/>
  <c r="C15" i="45"/>
  <c r="C13" s="1"/>
  <c r="C15" i="28"/>
  <c r="C13" s="1"/>
  <c r="C15" i="27"/>
  <c r="C13" s="1"/>
  <c r="C15" i="24"/>
  <c r="C13" s="1"/>
  <c r="C15" i="23"/>
  <c r="C13" s="1"/>
  <c r="C15" i="26"/>
  <c r="C13" s="1"/>
  <c r="C17" i="22"/>
  <c r="C15" s="1"/>
  <c r="C15" i="21"/>
  <c r="C13"/>
  <c r="C15" i="20"/>
  <c r="C13"/>
  <c r="C15" i="19"/>
  <c r="C13"/>
  <c r="C15" i="18"/>
  <c r="C13" s="1"/>
  <c r="C15" i="17"/>
  <c r="C13" s="1"/>
  <c r="E15" i="12"/>
  <c r="C15"/>
  <c r="C13" s="1"/>
  <c r="C15" i="11"/>
  <c r="C13" s="1"/>
  <c r="E15" i="10"/>
  <c r="C15"/>
  <c r="C13" s="1"/>
  <c r="E15" i="9"/>
  <c r="C15"/>
  <c r="C13" s="1"/>
  <c r="E15" i="8"/>
  <c r="E15" i="7"/>
  <c r="E13" s="1"/>
  <c r="C15"/>
  <c r="C13" s="1"/>
  <c r="E15" i="6"/>
  <c r="C15"/>
  <c r="C13" s="1"/>
  <c r="D28" i="2"/>
  <c r="C28"/>
  <c r="D25"/>
  <c r="C25"/>
  <c r="D22"/>
  <c r="C22"/>
  <c r="D19"/>
  <c r="D15"/>
  <c r="E15"/>
  <c r="C15"/>
  <c r="C13" l="1"/>
  <c r="C15" i="25"/>
  <c r="G15" s="1"/>
  <c r="G13" s="1"/>
  <c r="D16" i="46"/>
  <c r="D17"/>
  <c r="D18"/>
  <c r="D19"/>
  <c r="D21"/>
  <c r="D23"/>
  <c r="D24"/>
  <c r="D25"/>
  <c r="D27"/>
  <c r="D11"/>
  <c r="D16" i="34"/>
  <c r="D17"/>
  <c r="D18"/>
  <c r="D19"/>
  <c r="D15"/>
  <c r="D21"/>
  <c r="D23"/>
  <c r="D24"/>
  <c r="D25"/>
  <c r="D27"/>
  <c r="D11"/>
  <c r="D16" i="33"/>
  <c r="D17"/>
  <c r="D18"/>
  <c r="D19"/>
  <c r="D15"/>
  <c r="D21"/>
  <c r="D23"/>
  <c r="D24"/>
  <c r="D25"/>
  <c r="D27"/>
  <c r="D11"/>
  <c r="D16" i="32"/>
  <c r="D17"/>
  <c r="D18"/>
  <c r="D19"/>
  <c r="D15"/>
  <c r="D21"/>
  <c r="D23"/>
  <c r="D24"/>
  <c r="D25"/>
  <c r="D27"/>
  <c r="D11"/>
  <c r="D16" i="31"/>
  <c r="D18"/>
  <c r="D21"/>
  <c r="D24"/>
  <c r="D27"/>
  <c r="D11"/>
  <c r="D16" i="30"/>
  <c r="D18"/>
  <c r="D21"/>
  <c r="D24"/>
  <c r="D15"/>
  <c r="D27"/>
  <c r="D11"/>
  <c r="D16" i="29"/>
  <c r="D18"/>
  <c r="D21"/>
  <c r="D24"/>
  <c r="D15"/>
  <c r="D27"/>
  <c r="D11"/>
  <c r="C19"/>
  <c r="D19" s="1"/>
  <c r="D16" i="45"/>
  <c r="D15"/>
  <c r="D18"/>
  <c r="D21"/>
  <c r="D24"/>
  <c r="D27"/>
  <c r="D13"/>
  <c r="D11"/>
  <c r="D16" i="27"/>
  <c r="D18"/>
  <c r="D21"/>
  <c r="D24"/>
  <c r="D27"/>
  <c r="D11"/>
  <c r="D16" i="23"/>
  <c r="D18"/>
  <c r="D18" i="25" s="1"/>
  <c r="D21" i="23"/>
  <c r="D15"/>
  <c r="D24"/>
  <c r="D27"/>
  <c r="D11"/>
  <c r="D13" l="1"/>
  <c r="D15" i="27"/>
  <c r="D13" s="1"/>
  <c r="D13" i="29"/>
  <c r="E13" i="31"/>
  <c r="D15"/>
  <c r="D13" i="33"/>
  <c r="D15" i="46"/>
  <c r="D13" s="1"/>
  <c r="D13" i="34"/>
  <c r="D13" i="32"/>
  <c r="D13" i="31"/>
  <c r="D13" i="30"/>
  <c r="D16" i="26"/>
  <c r="D18"/>
  <c r="D21"/>
  <c r="D15"/>
  <c r="D24"/>
  <c r="D27"/>
  <c r="D11"/>
  <c r="C19"/>
  <c r="D19" s="1"/>
  <c r="D16" i="21"/>
  <c r="D18"/>
  <c r="D21"/>
  <c r="D15"/>
  <c r="D24"/>
  <c r="D27"/>
  <c r="D11"/>
  <c r="D11" i="20"/>
  <c r="D16" i="19"/>
  <c r="D18"/>
  <c r="D21"/>
  <c r="D15"/>
  <c r="D24"/>
  <c r="D27"/>
  <c r="D11"/>
  <c r="D11" i="18"/>
  <c r="D16" i="17"/>
  <c r="D18"/>
  <c r="D21"/>
  <c r="D24"/>
  <c r="D15"/>
  <c r="D27"/>
  <c r="D11"/>
  <c r="E16" i="12"/>
  <c r="D16"/>
  <c r="D18"/>
  <c r="D21"/>
  <c r="D15"/>
  <c r="D24"/>
  <c r="D27"/>
  <c r="D11"/>
  <c r="D16" i="11"/>
  <c r="E16" s="1"/>
  <c r="D19"/>
  <c r="D18"/>
  <c r="D21"/>
  <c r="D25"/>
  <c r="D24"/>
  <c r="D27"/>
  <c r="D11"/>
  <c r="D16" i="10"/>
  <c r="E16" s="1"/>
  <c r="D18"/>
  <c r="D21"/>
  <c r="D24"/>
  <c r="D28"/>
  <c r="D27"/>
  <c r="D11"/>
  <c r="D19"/>
  <c r="E13" i="9"/>
  <c r="D16"/>
  <c r="E16" s="1"/>
  <c r="D19"/>
  <c r="D18"/>
  <c r="D21"/>
  <c r="D25"/>
  <c r="D24"/>
  <c r="D28"/>
  <c r="D27"/>
  <c r="D11"/>
  <c r="C12"/>
  <c r="D12" s="1"/>
  <c r="D11" i="8"/>
  <c r="C17"/>
  <c r="D16"/>
  <c r="E16" s="1"/>
  <c r="D18"/>
  <c r="D25"/>
  <c r="D24"/>
  <c r="D28"/>
  <c r="D27"/>
  <c r="E31"/>
  <c r="D13" i="21" l="1"/>
  <c r="D13" i="26"/>
  <c r="D28" i="11"/>
  <c r="D25" i="10"/>
  <c r="D13" i="19"/>
  <c r="D13" i="17"/>
  <c r="E13" i="12"/>
  <c r="D13"/>
  <c r="E13" i="10"/>
  <c r="E13" i="8"/>
  <c r="C19" i="9"/>
  <c r="D16" i="7"/>
  <c r="D18"/>
  <c r="D21"/>
  <c r="D24"/>
  <c r="D27"/>
  <c r="D11"/>
  <c r="D16" i="6"/>
  <c r="D18"/>
  <c r="D21"/>
  <c r="D25"/>
  <c r="D24"/>
  <c r="D27"/>
  <c r="D11"/>
  <c r="D28" i="7" l="1"/>
  <c r="D25"/>
  <c r="D19"/>
  <c r="D28" i="6"/>
  <c r="D22" i="9"/>
  <c r="D15"/>
  <c r="D13" s="1"/>
  <c r="E16" i="6"/>
  <c r="E32" i="25"/>
  <c r="C12" i="46"/>
  <c r="D12" s="1"/>
  <c r="C12" i="34"/>
  <c r="D12" s="1"/>
  <c r="C12" i="33"/>
  <c r="D12" s="1"/>
  <c r="C12" i="32"/>
  <c r="D12" s="1"/>
  <c r="C12" i="31"/>
  <c r="D12" s="1"/>
  <c r="C12" i="30"/>
  <c r="D12" s="1"/>
  <c r="C12" i="29"/>
  <c r="D12" s="1"/>
  <c r="C12" i="45"/>
  <c r="D12" s="1"/>
  <c r="C12" i="28"/>
  <c r="C12" i="27"/>
  <c r="D12" s="1"/>
  <c r="C12" i="24"/>
  <c r="C12" i="23"/>
  <c r="D12" s="1"/>
  <c r="C12" i="26"/>
  <c r="D12" s="1"/>
  <c r="C12" i="21"/>
  <c r="D12" s="1"/>
  <c r="C12" i="20"/>
  <c r="C12" i="19"/>
  <c r="D12" s="1"/>
  <c r="C12" i="18"/>
  <c r="C12" i="17"/>
  <c r="D12" s="1"/>
  <c r="C12" i="11"/>
  <c r="D12" s="1"/>
  <c r="C12" i="12"/>
  <c r="D12" s="1"/>
  <c r="C12" i="7"/>
  <c r="D12" s="1"/>
  <c r="C12" i="6"/>
  <c r="D12" s="1"/>
  <c r="C12" i="2"/>
  <c r="E13" i="6" l="1"/>
  <c r="D16" i="24"/>
  <c r="D17" i="25"/>
  <c r="D18" i="24"/>
  <c r="D24"/>
  <c r="D27"/>
  <c r="D15" l="1"/>
  <c r="E19" i="7"/>
  <c r="E12"/>
  <c r="D18" i="22"/>
  <c r="D20"/>
  <c r="D26"/>
  <c r="D29"/>
  <c r="D16" i="20"/>
  <c r="D18"/>
  <c r="D15"/>
  <c r="D24"/>
  <c r="D27"/>
  <c r="D16" i="18"/>
  <c r="D18"/>
  <c r="D15"/>
  <c r="D24"/>
  <c r="D27"/>
  <c r="D30" i="25"/>
  <c r="D16" i="28"/>
  <c r="D18"/>
  <c r="D23" i="25"/>
  <c r="D24" i="28"/>
  <c r="D24" i="25" s="1"/>
  <c r="D26"/>
  <c r="D27" i="28"/>
  <c r="D29" i="25"/>
  <c r="D24" i="2"/>
  <c r="D27"/>
  <c r="D27" i="25" l="1"/>
  <c r="D17" i="22"/>
  <c r="D15" i="28"/>
  <c r="E31" i="2"/>
  <c r="E31" i="25" s="1"/>
  <c r="E23"/>
  <c r="E27"/>
  <c r="E24"/>
  <c r="E18"/>
  <c r="E16"/>
  <c r="E14"/>
  <c r="E26"/>
  <c r="E17"/>
  <c r="C28" i="46"/>
  <c r="C28" i="34"/>
  <c r="D28" s="1"/>
  <c r="C28" i="33"/>
  <c r="D28" s="1"/>
  <c r="D28" i="32"/>
  <c r="C28" i="31"/>
  <c r="D28" s="1"/>
  <c r="C25"/>
  <c r="C22"/>
  <c r="D22" s="1"/>
  <c r="C19"/>
  <c r="D19" s="1"/>
  <c r="C28" i="30"/>
  <c r="D28" s="1"/>
  <c r="C25"/>
  <c r="D25" s="1"/>
  <c r="C19"/>
  <c r="D19" s="1"/>
  <c r="C28" i="29"/>
  <c r="D28" s="1"/>
  <c r="C25"/>
  <c r="D25" s="1"/>
  <c r="C28" i="45"/>
  <c r="D28" s="1"/>
  <c r="C25"/>
  <c r="D25" s="1"/>
  <c r="C19"/>
  <c r="D19" s="1"/>
  <c r="C28" i="28"/>
  <c r="D28" s="1"/>
  <c r="C25"/>
  <c r="D25" s="1"/>
  <c r="C19"/>
  <c r="D19" s="1"/>
  <c r="C28" i="27"/>
  <c r="D28" s="1"/>
  <c r="C25"/>
  <c r="D25" s="1"/>
  <c r="C22"/>
  <c r="D22" s="1"/>
  <c r="C19"/>
  <c r="D19" s="1"/>
  <c r="C28" i="24"/>
  <c r="D28" s="1"/>
  <c r="C25"/>
  <c r="D25" s="1"/>
  <c r="C19"/>
  <c r="D19" s="1"/>
  <c r="C28" i="23"/>
  <c r="D28" s="1"/>
  <c r="C25"/>
  <c r="D25" s="1"/>
  <c r="C19"/>
  <c r="D19" s="1"/>
  <c r="C28" i="26"/>
  <c r="D28" s="1"/>
  <c r="C25"/>
  <c r="D25" s="1"/>
  <c r="C30" i="22"/>
  <c r="D30" s="1"/>
  <c r="C27"/>
  <c r="D27" s="1"/>
  <c r="C21"/>
  <c r="D21" s="1"/>
  <c r="C28" i="21"/>
  <c r="D28" s="1"/>
  <c r="C25"/>
  <c r="D25" s="1"/>
  <c r="C19"/>
  <c r="D19" s="1"/>
  <c r="C28" i="20"/>
  <c r="D28" s="1"/>
  <c r="C25"/>
  <c r="D25" s="1"/>
  <c r="C22"/>
  <c r="D22" s="1"/>
  <c r="D21"/>
  <c r="C19"/>
  <c r="D19" s="1"/>
  <c r="C28" i="19"/>
  <c r="D28" s="1"/>
  <c r="C25"/>
  <c r="D25" s="1"/>
  <c r="C19"/>
  <c r="D19" s="1"/>
  <c r="C28" i="18"/>
  <c r="D28" s="1"/>
  <c r="C25"/>
  <c r="D25" s="1"/>
  <c r="C21"/>
  <c r="C19"/>
  <c r="D19" s="1"/>
  <c r="C28" i="17"/>
  <c r="D28" s="1"/>
  <c r="C25"/>
  <c r="D25" s="1"/>
  <c r="C19"/>
  <c r="D19" s="1"/>
  <c r="C28" i="12"/>
  <c r="D28" s="1"/>
  <c r="C25"/>
  <c r="D25" s="1"/>
  <c r="C22"/>
  <c r="D22" s="1"/>
  <c r="C19"/>
  <c r="D19" s="1"/>
  <c r="D22" i="11"/>
  <c r="C19" i="6"/>
  <c r="D13" i="2"/>
  <c r="D12" s="1"/>
  <c r="D19" i="25" l="1"/>
  <c r="D25" i="31"/>
  <c r="D25" i="25" s="1"/>
  <c r="C25"/>
  <c r="D28" i="46"/>
  <c r="D28" i="25" s="1"/>
  <c r="C28"/>
  <c r="E15" i="11"/>
  <c r="E13" s="1"/>
  <c r="D15"/>
  <c r="D13" s="1"/>
  <c r="D22" i="7"/>
  <c r="D15"/>
  <c r="D13" s="1"/>
  <c r="C19" i="2"/>
  <c r="C19" i="7"/>
  <c r="C19" i="8"/>
  <c r="C22" i="17"/>
  <c r="D22" s="1"/>
  <c r="C22" i="19"/>
  <c r="D22" s="1"/>
  <c r="C22" i="21"/>
  <c r="D22" s="1"/>
  <c r="C24" i="22"/>
  <c r="D24" s="1"/>
  <c r="D23"/>
  <c r="D21" i="25" s="1"/>
  <c r="C22" i="26"/>
  <c r="D22" s="1"/>
  <c r="C22" i="24"/>
  <c r="D22" s="1"/>
  <c r="D21"/>
  <c r="C22" i="45"/>
  <c r="D22" s="1"/>
  <c r="C22" i="29"/>
  <c r="D22" s="1"/>
  <c r="C22" i="30"/>
  <c r="D22" s="1"/>
  <c r="C22" i="32"/>
  <c r="D22" s="1"/>
  <c r="C22" i="34"/>
  <c r="D22" s="1"/>
  <c r="D21" i="2"/>
  <c r="C22" i="18"/>
  <c r="D22" s="1"/>
  <c r="D21"/>
  <c r="C22" i="23"/>
  <c r="D22" s="1"/>
  <c r="C22" i="28"/>
  <c r="D22" s="1"/>
  <c r="D21"/>
  <c r="C22" i="33"/>
  <c r="D22" s="1"/>
  <c r="C22" i="46"/>
  <c r="C22" i="10"/>
  <c r="C22" i="25" s="1"/>
  <c r="C19" l="1"/>
  <c r="D22" i="6"/>
  <c r="D15"/>
  <c r="E29" i="25"/>
  <c r="E13" i="2"/>
  <c r="E30" i="25"/>
  <c r="E28"/>
  <c r="E20"/>
  <c r="E25"/>
  <c r="D15" i="10" l="1"/>
  <c r="D13" s="1"/>
  <c r="D22"/>
  <c r="D20" i="25"/>
  <c r="D13" i="6"/>
  <c r="E22" i="25"/>
  <c r="C12" i="10" l="1"/>
  <c r="E15" i="25"/>
  <c r="D13" i="24"/>
  <c r="D12" s="1"/>
  <c r="D13" i="20"/>
  <c r="D12" s="1"/>
  <c r="D13" i="18"/>
  <c r="D12" s="1"/>
  <c r="D33" i="25" l="1"/>
  <c r="D13" i="28"/>
  <c r="D12" s="1"/>
  <c r="E33" i="25"/>
  <c r="D15" i="22"/>
  <c r="E13" i="25"/>
  <c r="D12" i="10"/>
  <c r="C14" i="22" l="1"/>
  <c r="D14" l="1"/>
  <c r="E21" i="25"/>
  <c r="D15" i="8" l="1"/>
  <c r="D15" i="25" s="1"/>
  <c r="D22" i="8"/>
  <c r="D22" i="25" s="1"/>
  <c r="C15" i="8"/>
  <c r="D13" l="1"/>
  <c r="D13" i="25" s="1"/>
  <c r="C13" i="8"/>
  <c r="C13" i="25" s="1"/>
  <c r="C12" i="8" l="1"/>
  <c r="C12" i="25" s="1"/>
  <c r="D12" i="8" l="1"/>
  <c r="D12" i="25" s="1"/>
</calcChain>
</file>

<file path=xl/sharedStrings.xml><?xml version="1.0" encoding="utf-8"?>
<sst xmlns="http://schemas.openxmlformats.org/spreadsheetml/2006/main" count="1604" uniqueCount="67">
  <si>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</si>
  <si>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</si>
  <si>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</si>
  <si>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</si>
  <si>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</si>
  <si>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</si>
  <si>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</si>
  <si>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</si>
  <si>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</si>
  <si>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</si>
  <si>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</si>
  <si>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</si>
  <si>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</si>
  <si>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</si>
  <si>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</si>
  <si>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</si>
  <si>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</si>
  <si>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</si>
  <si>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</si>
  <si>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</si>
  <si>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</si>
  <si>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</si>
  <si>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</si>
  <si>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</si>
  <si>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</si>
  <si>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</si>
  <si>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</si>
  <si>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</si>
  <si>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</si>
  <si>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</si>
  <si>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</si>
  <si>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</si>
  <si>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</si>
  <si>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</si>
  <si>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</si>
  <si>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"Макинская СШ отдела образования района Биржан сал"</t>
  </si>
  <si>
    <t>ГУ "Казгородокская СШ  отдел образования района Биржан сал"</t>
  </si>
  <si>
    <t>ГУ "Донская средняя школа отдела образования района Биржан сал"</t>
  </si>
  <si>
    <t>ГУ "Аманельдинская средняя школа отдела образования района Биржан сал"</t>
  </si>
  <si>
    <t>ГУ "Невская средняя школа отдела образования района Биржан сал"</t>
  </si>
  <si>
    <t>ГУ "Средняя школа им.Шарапи Альжанова отдела образования района Биржан сал"</t>
  </si>
  <si>
    <t>ГУ "Енбекшильдерская средняя школа отдела образования района Биржан сал""</t>
  </si>
  <si>
    <t>ГУ "Буландинская средняя школа отдела образования района Биржан сал"</t>
  </si>
  <si>
    <t>ГУ "Когамская средеяя школа отдела образование района Биржан сал"</t>
  </si>
  <si>
    <t>ГУ "Бирсуатская средняя школа отдела образования района Биржан сал "</t>
  </si>
  <si>
    <t>ГУ "Кенащинская средняя школа отдела образования района Биржан сал"</t>
  </si>
  <si>
    <t>ГУ "Мамайская основная школа отдела образования района Биржан сал"</t>
  </si>
  <si>
    <t>ГУ "Заураловская основная школа отдела образования района Биржан сал"</t>
  </si>
  <si>
    <t>ГУ "Макпальская основная школа отдела образования района Биржан сал"</t>
  </si>
  <si>
    <t>ГУ "Баймурзинская основная школа отдела образования района Биржан сал"</t>
  </si>
  <si>
    <t>ГУ "Советская основная школа отдела образования района Биржан сал"</t>
  </si>
  <si>
    <t>ГУ "Заозерновская основная школа отдела образования района Биржан сал"</t>
  </si>
  <si>
    <t>ГУ "Кызыл-Уюмская основная школа отдела образования района Биржан сал"</t>
  </si>
  <si>
    <t>ГУ "Яблоновская основная школа отдела образования района Биржан сал"</t>
  </si>
  <si>
    <t>ГУ "Алгинская основная школа отдела образования района Биржан сал"</t>
  </si>
  <si>
    <t>ГУ "Краснофлотская основная школа отдела образования района Биржан сал"</t>
  </si>
  <si>
    <t>2019 год</t>
  </si>
  <si>
    <t>план на 1 ква.</t>
  </si>
  <si>
    <t>по состоянию на "1 " апреля 2019 г.</t>
  </si>
  <si>
    <t>ГУ "Трудовая начальная школа отдела образования района Биржан сал"</t>
  </si>
  <si>
    <t>ГУ "Джукейская начальная школа отдела образования района Биржан сал"</t>
  </si>
  <si>
    <t>ГУ "Каратальская начальная школа отдела образования района Биржан сал"</t>
  </si>
  <si>
    <t>ГУ "Карловская начальная школа отдела образования Района Биржан сал"</t>
  </si>
  <si>
    <t>2019год</t>
  </si>
  <si>
    <t>ГУ "Кудукагашская  средняя школа отдела образования района Биржан сал"</t>
  </si>
  <si>
    <t>ГУ ОТДЕЛ ОБРАЗОВАНИЯ РАЙОНА БИРЖАН САЛ</t>
  </si>
  <si>
    <t>по состоянию на "1 " апреля 2019г.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</si>
</sst>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0" applyNumberFormat="1" applyFont="1" applyBorder="1"/>
    <xf numFmtId="0" fontId="2" fillId="3" borderId="0" xfId="0" applyFont="1" applyFill="1"/>
    <xf numFmtId="164" fontId="1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1" fontId="1" fillId="5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2" fontId="1" fillId="0" borderId="2" xfId="0" applyNumberFormat="1" applyFont="1" applyBorder="1"/>
    <xf numFmtId="1" fontId="2" fillId="3" borderId="2" xfId="0" applyNumberFormat="1" applyFont="1" applyFill="1" applyBorder="1"/>
    <xf numFmtId="1" fontId="2" fillId="0" borderId="2" xfId="0" applyNumberFormat="1" applyFont="1" applyBorder="1"/>
    <xf numFmtId="164" fontId="1" fillId="5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zoomScale="77" zoomScaleNormal="77" workbookViewId="0">
      <selection activeCell="F1" sqref="F1:G1048576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37" customWidth="1"/>
    <col min="4" max="4" width="16" style="37" customWidth="1"/>
    <col min="5" max="5" width="14.42578125" style="37" customWidth="1"/>
    <col min="6" max="6" width="17.42578125" style="2" hidden="1" customWidth="1"/>
    <col min="7" max="7" width="12" style="2" hidden="1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65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3" t="s">
        <v>56</v>
      </c>
      <c r="D9" s="73"/>
      <c r="E9" s="73"/>
    </row>
    <row r="10" spans="1:7" ht="40.5">
      <c r="A10" s="71"/>
      <c r="B10" s="72"/>
      <c r="C10" s="38" t="s">
        <v>19</v>
      </c>
      <c r="D10" s="38" t="s">
        <v>20</v>
      </c>
      <c r="E10" s="39" t="s">
        <v>14</v>
      </c>
    </row>
    <row r="11" spans="1:7">
      <c r="A11" s="5" t="s">
        <v>21</v>
      </c>
      <c r="B11" s="6" t="s">
        <v>10</v>
      </c>
      <c r="C11" s="40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ОШ'!C13+'Заураловская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ОШ'!C11+'Карловская НШ'!C11+'Каратальская НШ'!C11+'Джукейская НШ'!C11+'Трудовая НШ'!C11+КудукагСШ!C11</f>
        <v>2379</v>
      </c>
      <c r="D11" s="40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ОШ'!D13+'Заураловская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ОШ'!D11+'Карловская НШ'!D11+'Каратальская НШ'!D11+'Джукейская НШ'!D11+'Трудовая НШ'!D11+КудукагСШ!D11</f>
        <v>2761</v>
      </c>
      <c r="E11" s="40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ОШ'!E13+'Заураловская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ОШ'!E11+'Карловская НШ'!E11+'Каратальская НШ'!E11+'Джукейская НШ'!E11+'Трудовая НШ'!E11+КудукагСШ!E11</f>
        <v>0</v>
      </c>
    </row>
    <row r="12" spans="1:7" ht="25.5">
      <c r="A12" s="10" t="s">
        <v>24</v>
      </c>
      <c r="B12" s="6" t="s">
        <v>2</v>
      </c>
      <c r="C12" s="40">
        <f>'СШ №1'!C12+'СШ №2'!C12+'Макинская СШ'!C12+'Казгородокска СШ '!C12+'Донская СШ'!C12+'Амангельдинская СШ'!C12+'Невская СШ'!C12+'Саулинская СШ'!C12+'Енбекшильдерская СШ'!C12+'Буландинская СШ'!C12+'Когамская СШ'!C12+'Бирсуатская СШ'!C12+'Кенащинская СШ'!C12+'Мамайская ОШ'!C14+'Заураловская ОШ'!C12+'Макпальская ОШ'!C12+'Баймурзинская ОШ'!C12+'Советская ОШ'!C12+'Заозерновская ОШ'!C12+'Кызыл-Уюмская ОШ'!C12+'Яблоновская ОШ'!C12+'Алгинская ОШ'!C12+'Краснофлотская ОШ'!C12+'Карловская НШ'!C12+'Каратальская НШ'!C12+'Джукейская НШ'!C12+'Трудовая НШ'!C12+КудукагСШ!C12</f>
        <v>25395.606555745391</v>
      </c>
      <c r="D12" s="40">
        <f>'СШ №1'!D12+'СШ №2'!D12+'Макинская СШ'!D12+'Казгородокска СШ '!D12+'Донская СШ'!D12+'Амангельдинская СШ'!D12+'Невская СШ'!D12+'Саулинская СШ'!D12+'Енбекшильдерская СШ'!D12+'Буландинская СШ'!D12+'Когамская СШ'!D12+'Бирсуатская СШ'!D12+'Кенащинская СШ'!D12+'Мамайская ОШ'!D14+'Заураловская ОШ'!D12+'Макпальская ОШ'!D12+'Баймурзинская ОШ'!D12+'Советская ОШ'!D12+'Заозерновская ОШ'!D12+'Кызыл-Уюмская ОШ'!D12+'Яблоновская ОШ'!D12+'Алгинская ОШ'!D12+'Краснофлотская ОШ'!D12+'Карловская НШ'!D12+'Каратальская НШ'!D12+'Джукейская НШ'!D12+'Трудовая НШ'!D12+КудукагСШ!D12</f>
        <v>20905.020376719767</v>
      </c>
      <c r="E12" s="40"/>
    </row>
    <row r="13" spans="1:7" ht="25.5">
      <c r="A13" s="5" t="s">
        <v>11</v>
      </c>
      <c r="B13" s="6" t="s">
        <v>2</v>
      </c>
      <c r="C13" s="66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ОШ'!C15+'Заураловская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ОШ'!C13+'Карловская НШ'!C13+'Каратальская НШ'!C13+'Джукейская НШ'!C13+'Трудовая НШ'!C13+КудукагСШ!C13</f>
        <v>1370369.2999999998</v>
      </c>
      <c r="D13" s="60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ОШ'!D15+'Заураловская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ОШ'!D13+'Карловская НШ'!D13+'Каратальская НШ'!D13+'Джукейская НШ'!D13+'Трудовая НШ'!D13+КудукагСШ!D13</f>
        <v>342592.32499999995</v>
      </c>
      <c r="E13" s="60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ОШ'!E15+'Заураловская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ОШ'!E13+'Карловская НШ'!E13+'Каратальская НШ'!E13+'Джукейская НШ'!E13+'Трудовая НШ'!E13</f>
        <v>0</v>
      </c>
      <c r="F13" s="66">
        <f>F15+F29+F30+F31+F32+F33</f>
        <v>1370369.3</v>
      </c>
      <c r="G13" s="65">
        <f>G15+G29+G30+G31+G32+G33</f>
        <v>0</v>
      </c>
    </row>
    <row r="14" spans="1:7">
      <c r="A14" s="8" t="s">
        <v>0</v>
      </c>
      <c r="B14" s="9"/>
      <c r="C14" s="40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ОШ'!C16+'Заураловская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ОШ'!C14+'Карловская НШ'!C14+'Каратальская НШ'!C14+'Джукейская НШ'!C14+'Трудовая НШ'!C14+КудукагСШ!C14</f>
        <v>0</v>
      </c>
      <c r="D14" s="40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ОШ'!D16+'Заураловская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ОШ'!D14+'Карловская НШ'!D14+'Каратальская НШ'!D14+'Джукейская НШ'!D14+'Трудовая НШ'!D14+КудукагСШ!D14</f>
        <v>0</v>
      </c>
      <c r="E14" s="40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ОШ'!E16+'Заураловская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ОШ'!E14+'Карловская НШ'!E14+'Каратальская НШ'!E14+'Джукейская НШ'!E14+'Трудовая НШ'!E14</f>
        <v>0</v>
      </c>
      <c r="F14" s="67"/>
      <c r="G14" s="7"/>
    </row>
    <row r="15" spans="1:7" ht="25.5">
      <c r="A15" s="5" t="s">
        <v>12</v>
      </c>
      <c r="B15" s="6" t="s">
        <v>2</v>
      </c>
      <c r="C15" s="54">
        <f>'СШ №1'!C15+'СШ №2'!C15+'Макинская СШ'!C15+'Казгородокска СШ '!C15+'Донская СШ'!C15+'Амангельдинская СШ'!C15+'Невская СШ'!C15+'Саулинская СШ'!C15+'Енбекшильдерская СШ'!C15+'Буландинская СШ'!C15+'Когамская СШ'!C15+'Бирсуатская СШ'!C15+'Кенащинская СШ'!C15+'Мамайская ОШ'!C17+'Заураловская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ОШ'!C15+'Карловская НШ'!C15+'Каратальская НШ'!C15+'Джукейская НШ'!C15+'Трудовая НШ'!C15+КудукагСШ!C15</f>
        <v>1069068.0999999999</v>
      </c>
      <c r="D15" s="55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ОШ'!D17+'Заураловская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ОШ'!D15+'Карловская НШ'!D15+'Каратальская НШ'!D15+'Джукейская НШ'!D15+'Трудовая НШ'!D15+КудукагСШ!D15</f>
        <v>267267.02499999997</v>
      </c>
      <c r="E15" s="55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ОШ'!E17+'Заураловская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ОШ'!E15+'Карловская НШ'!E15+'Каратальская НШ'!E15+'Джукейская НШ'!E15+'Трудовая НШ'!E15</f>
        <v>0</v>
      </c>
      <c r="F15" s="61">
        <v>1069068.1000000001</v>
      </c>
      <c r="G15" s="63">
        <f>F15-C15</f>
        <v>0</v>
      </c>
    </row>
    <row r="16" spans="1:7">
      <c r="A16" s="8" t="s">
        <v>1</v>
      </c>
      <c r="B16" s="9"/>
      <c r="C16" s="19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ОШ'!C18+'Заураловская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ОШ'!C16+'Карловская НШ'!C16+'Каратальская НШ'!C16+'Джукейская НШ'!C16+'Трудовая НШ'!C16+КудукагСШ!C16</f>
        <v>0</v>
      </c>
      <c r="D16" s="40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ОШ'!D18+'Заураловская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ОШ'!D16+'Карловская НШ'!D16+'Каратальская НШ'!D16+'Джукейская НШ'!D16+'Трудовая НШ'!D16+КудукагСШ!D16</f>
        <v>0</v>
      </c>
      <c r="E16" s="40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ОШ'!E18+'Заураловская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ОШ'!E16+'Карловская НШ'!E16+'Каратальская НШ'!E16+'Джукейская НШ'!E16+'Трудовая НШ'!E16</f>
        <v>0</v>
      </c>
      <c r="F16" s="7"/>
      <c r="G16" s="64">
        <f t="shared" ref="G16:G33" si="0">F16-C16</f>
        <v>0</v>
      </c>
    </row>
    <row r="17" spans="1:7" ht="25.5">
      <c r="A17" s="7" t="s">
        <v>13</v>
      </c>
      <c r="B17" s="6" t="s">
        <v>2</v>
      </c>
      <c r="C17" s="19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ОШ'!C19+'Заураловская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ОШ'!C17+'Карловская НШ'!C17+'Каратальская НШ'!C17+'Джукейская НШ'!C17+'Трудовая НШ'!C17+КудукагСШ!C17</f>
        <v>74303.3</v>
      </c>
      <c r="D17" s="40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ОШ'!D19+'Заураловская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ОШ'!D17+'Карловская НШ'!D17+'Каратальская НШ'!D17+'Джукейская НШ'!D17+'Трудовая НШ'!D17+КудукагСШ!D17</f>
        <v>18575.825000000001</v>
      </c>
      <c r="E17" s="40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ОШ'!E19+'Заураловская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ОШ'!E17+'Карловская НШ'!E17+'Каратальская НШ'!E17+'Джукейская НШ'!E17+'Трудовая НШ'!E17</f>
        <v>0</v>
      </c>
      <c r="G17" s="37"/>
    </row>
    <row r="18" spans="1:7">
      <c r="A18" s="10" t="s">
        <v>4</v>
      </c>
      <c r="B18" s="11" t="s">
        <v>3</v>
      </c>
      <c r="C18" s="19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ОШ'!C20+'Заураловская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ОШ'!C18+'Карловская НШ'!C18+'Каратальская НШ'!C18+'Джукейская НШ'!C18+'Трудовая НШ'!C18+КудукагСШ!C18</f>
        <v>68</v>
      </c>
      <c r="D18" s="40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ОШ'!D20+'Заураловская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ОШ'!D18+'Карловская НШ'!D18+'Каратальская НШ'!D18+'Джукейская НШ'!D18+'Трудовая НШ'!D18+КудукагСШ!D18</f>
        <v>68</v>
      </c>
      <c r="E18" s="40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ОШ'!E20+'Заураловская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ОШ'!E18+'Карловская НШ'!E18+'Каратальская НШ'!E18+'Джукейская НШ'!E18+'Трудовая НШ'!E18</f>
        <v>0</v>
      </c>
      <c r="G18" s="37"/>
    </row>
    <row r="19" spans="1:7" ht="21.95" customHeight="1">
      <c r="A19" s="10" t="s">
        <v>26</v>
      </c>
      <c r="B19" s="6" t="s">
        <v>27</v>
      </c>
      <c r="C19" s="19">
        <f>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ОШ'!C21+'Заураловская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ОШ'!C19+'Карловская НШ'!C19+'Каратальская НШ'!C19+'Джукейская НШ'!C19+'Трудовая НШ'!C19+КудукагСШ!C19</f>
        <v>2151620.5555555555</v>
      </c>
      <c r="D19" s="40">
        <f>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ОШ'!D21+'Заураловская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ОШ'!D19+'Карловская НШ'!D19+'Каратальская НШ'!D19+'Джукейская НШ'!D19+'Трудовая НШ'!D19+КудукагСШ!D19</f>
        <v>2151620.5555555555</v>
      </c>
      <c r="E19" s="40"/>
      <c r="G19" s="37"/>
    </row>
    <row r="20" spans="1:7" ht="25.5">
      <c r="A20" s="7" t="s">
        <v>22</v>
      </c>
      <c r="B20" s="6" t="s">
        <v>2</v>
      </c>
      <c r="C20" s="19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ОШ'!C22+'Заураловская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ОШ'!C20+'Карловская НШ'!C20+'Каратальская НШ'!C20+'Джукейская НШ'!C20+'Трудовая НШ'!C20+КудукагСШ!C20</f>
        <v>669757.6</v>
      </c>
      <c r="D20" s="40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ОШ'!D22+'Заураловская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ОШ'!D20+'Карловская НШ'!D20+'Каратальская НШ'!D20+'Джукейская НШ'!D20+'Трудовая НШ'!D20+КудукагСШ!D20</f>
        <v>167439.4</v>
      </c>
      <c r="E20" s="40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ОШ'!E22+'Заураловская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ОШ'!E20+'Карловская НШ'!E20+'Каратальская НШ'!E20+'Джукейская НШ'!E20+'Трудовая НШ'!E20</f>
        <v>0</v>
      </c>
      <c r="G20" s="37"/>
    </row>
    <row r="21" spans="1:7">
      <c r="A21" s="10" t="s">
        <v>4</v>
      </c>
      <c r="B21" s="11" t="s">
        <v>3</v>
      </c>
      <c r="C21" s="19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ОШ'!C23+'Заураловская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ОШ'!C21+'Карловская НШ'!C21+'Каратальская НШ'!C21+'Джукейская НШ'!C21+'Трудовая НШ'!C21+КудукагСШ!C21</f>
        <v>588.68999999999994</v>
      </c>
      <c r="D21" s="40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ОШ'!D23+'Заураловская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ОШ'!D21+'Карловская НШ'!D21+'Каратальская НШ'!D21+'Джукейская НШ'!D21+'Трудовая НШ'!D21+КудукагСШ!D21</f>
        <v>588.68999999999994</v>
      </c>
      <c r="E21" s="40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ОШ'!E23+'Заураловская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ОШ'!E21+'Карловская НШ'!E21+'Каратальская НШ'!E21+'Джукейская НШ'!E21+'Трудовая НШ'!E21</f>
        <v>0</v>
      </c>
      <c r="G21" s="37"/>
    </row>
    <row r="22" spans="1:7" ht="21.95" customHeight="1">
      <c r="A22" s="10" t="s">
        <v>26</v>
      </c>
      <c r="B22" s="6" t="s">
        <v>27</v>
      </c>
      <c r="C22" s="19">
        <f>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ОШ'!C24+'Заураловская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ОШ'!C22+'Карловская НШ'!C22+'Каратальская НШ'!C22+'Джукейская НШ'!C22+'Трудовая НШ'!C22+КудукагСШ!C22</f>
        <v>2591277.6541466573</v>
      </c>
      <c r="D22" s="40">
        <f>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ОШ'!D24+'Заураловская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ОШ'!D22+'Карловская НШ'!D22+'Каратальская НШ'!D22+'Джукейская НШ'!D22+'Трудовая НШ'!D22+КудукагСШ!D22</f>
        <v>2539911.9134059167</v>
      </c>
      <c r="E22" s="40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ОШ'!E24+'Заураловская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ОШ'!E22+'Карловская НШ'!E22+'Каратальская НШ'!E22+'Джукейская НШ'!E22+'Трудовая НШ'!E22)/28</f>
        <v>0</v>
      </c>
      <c r="G22" s="37"/>
    </row>
    <row r="23" spans="1:7" ht="39">
      <c r="A23" s="14" t="s">
        <v>25</v>
      </c>
      <c r="B23" s="6" t="s">
        <v>2</v>
      </c>
      <c r="C23" s="19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ОШ'!C25+'Заураловская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ОШ'!C23+'Карловская НШ'!C23+'Каратальская НШ'!C23+'Джукейская НШ'!C23+'Трудовая НШ'!C23+КудукагСШ!C23</f>
        <v>107740.6</v>
      </c>
      <c r="D23" s="40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ОШ'!D25+'Заураловская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ОШ'!D23+'Карловская НШ'!D23+'Каратальская НШ'!D23+'Джукейская НШ'!D23+'Трудовая НШ'!D23+КудукагСШ!D23</f>
        <v>26935.15</v>
      </c>
      <c r="E23" s="40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ОШ'!E25+'Заураловская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ОШ'!E23+'Карловская НШ'!E23+'Каратальская НШ'!E23+'Джукейская НШ'!E23+'Трудовая НШ'!E23</f>
        <v>0</v>
      </c>
      <c r="G23" s="37"/>
    </row>
    <row r="24" spans="1:7">
      <c r="A24" s="10" t="s">
        <v>4</v>
      </c>
      <c r="B24" s="11" t="s">
        <v>3</v>
      </c>
      <c r="C24" s="19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ОШ'!C26+'Заураловская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ОШ'!C24+'Карловская НШ'!C24+'Каратальская НШ'!C24+'Джукейская НШ'!C24+'Трудовая НШ'!C24+КудукагСШ!C24</f>
        <v>132.19999999999999</v>
      </c>
      <c r="D24" s="40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ОШ'!D26+'Заураловская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ОШ'!D24+'Карловская НШ'!D24+'Каратальская НШ'!D24+'Джукейская НШ'!D24+'Трудовая НШ'!D24+КудукагСШ!D24</f>
        <v>132.19999999999999</v>
      </c>
      <c r="E24" s="40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ОШ'!E26+'Заураловская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ОШ'!E24+'Карловская НШ'!E24+'Каратальская НШ'!E24+'Джукейская НШ'!E24+'Трудовая НШ'!E24</f>
        <v>0</v>
      </c>
      <c r="G24" s="37"/>
    </row>
    <row r="25" spans="1:7" ht="21.95" customHeight="1">
      <c r="A25" s="10" t="s">
        <v>26</v>
      </c>
      <c r="B25" s="6" t="s">
        <v>27</v>
      </c>
      <c r="C25" s="19">
        <f>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ОШ'!C27+'Заураловская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ОШ'!C25+'Карловская НШ'!C25+'Каратальская НШ'!C25+'Джукейская НШ'!C25+'Трудовая НШ'!C25+КудукагСШ!C25</f>
        <v>1625749.0606323502</v>
      </c>
      <c r="D25" s="40">
        <f>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ОШ'!D27+'Заураловская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ОШ'!D25+'Карловская НШ'!D25+'Каратальская НШ'!D25+'Джукейская НШ'!D25+'Трудовая НШ'!D25+КудукагСШ!D25</f>
        <v>1625749.0606323502</v>
      </c>
      <c r="E25" s="40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ОШ'!E27+'Заураловская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ОШ'!E25+'Карловская НШ'!E25+'Каратальская НШ'!E25+'Джукейская НШ'!E25+'Трудовая НШ'!E25)/28</f>
        <v>0</v>
      </c>
      <c r="G25" s="37"/>
    </row>
    <row r="26" spans="1:7" ht="25.5">
      <c r="A26" s="7" t="s">
        <v>23</v>
      </c>
      <c r="B26" s="6" t="s">
        <v>2</v>
      </c>
      <c r="C26" s="19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ОШ'!C28+'Заураловская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ОШ'!C26+'Карловская НШ'!C26+'Каратальская НШ'!C26+'Джукейская НШ'!C26+'Трудовая НШ'!C26+КудукагСШ!C26</f>
        <v>217266.59999999998</v>
      </c>
      <c r="D26" s="40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ОШ'!D28+'Заураловская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ОШ'!D26+'Карловская НШ'!D26+'Каратальская НШ'!D26+'Джукейская НШ'!D26+'Трудовая НШ'!D26+КудукагСШ!D26</f>
        <v>54316.649999999994</v>
      </c>
      <c r="E26" s="51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ОШ'!E28+'Заураловская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ОШ'!E26+'Карловская НШ'!E26+'Каратальская НШ'!E26+'Джукейская НШ'!E26+'Трудовая НШ'!E26</f>
        <v>0</v>
      </c>
      <c r="G26" s="37"/>
    </row>
    <row r="27" spans="1:7">
      <c r="A27" s="10" t="s">
        <v>4</v>
      </c>
      <c r="B27" s="11" t="s">
        <v>3</v>
      </c>
      <c r="C27" s="19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ОШ'!C29+'Заураловская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ОШ'!C27+'Карловская НШ'!C27+'Каратальская НШ'!C27+'Джукейская НШ'!C27+'Трудовая НШ'!C27+КудукагСШ!C27</f>
        <v>367</v>
      </c>
      <c r="D27" s="40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ОШ'!D29+'Заураловская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ОШ'!D27+'Карловская НШ'!D27+'Каратальская НШ'!D27+'Джукейская НШ'!D27+'Трудовая НШ'!D27+КудукагСШ!D27</f>
        <v>367</v>
      </c>
      <c r="E27" s="40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ОШ'!E29+'Заураловская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ОШ'!E27+'Карловская НШ'!E27+'Каратальская НШ'!E27+'Джукейская НШ'!E27+'Трудовая НШ'!E27</f>
        <v>0</v>
      </c>
      <c r="G27" s="37"/>
    </row>
    <row r="28" spans="1:7" ht="21.95" customHeight="1">
      <c r="A28" s="10" t="s">
        <v>26</v>
      </c>
      <c r="B28" s="6" t="s">
        <v>27</v>
      </c>
      <c r="C28" s="19">
        <f>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ОШ'!C30+'Заураловская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ОШ'!C28+'Карловская НШ'!C28+'Каратальская НШ'!C28+'Джукейская НШ'!C28+'Трудовая НШ'!C28+КудукагСШ!C28</f>
        <v>1344088.0685161294</v>
      </c>
      <c r="D28" s="40">
        <f>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ОШ'!D30+'Заураловская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ОШ'!D28+'Карловская НШ'!D28+'Каратальская НШ'!D28+'Джукейская НШ'!D28+'Трудовая НШ'!D28+КудукагСШ!D28</f>
        <v>1344088.0685161294</v>
      </c>
      <c r="E28" s="40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ОШ'!E30+'Заураловская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ОШ'!E28+'Карловская НШ'!E28+'Каратальская НШ'!E28+'Джукейская НШ'!E28+'Трудовая НШ'!E28)/28</f>
        <v>0</v>
      </c>
      <c r="G28" s="37"/>
    </row>
    <row r="29" spans="1:7" ht="25.5">
      <c r="A29" s="5" t="s">
        <v>5</v>
      </c>
      <c r="B29" s="6" t="s">
        <v>2</v>
      </c>
      <c r="C29" s="53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ОШ'!C31+'Заураловская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ОШ'!C29+'Карловская НШ'!C29+'Каратальская НШ'!C29+'Джукейская НШ'!C29+'Трудовая НШ'!C29+КудукагСШ!C29</f>
        <v>103613</v>
      </c>
      <c r="D29" s="51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ОШ'!D31+'Заураловская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ОШ'!D29+'Карловская НШ'!D29+'Каратальская НШ'!D29+'Джукейская НШ'!D29+'Трудовая НШ'!D29+КудукагСШ!D29</f>
        <v>25903.25</v>
      </c>
      <c r="E29" s="51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ОШ'!E31+'Заураловская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ОШ'!E29+'Карловская НШ'!E29+'Каратальская НШ'!E29+'Джукейская НШ'!E29+'Трудовая НШ'!E29</f>
        <v>0</v>
      </c>
      <c r="F29" s="61">
        <v>103613</v>
      </c>
      <c r="G29" s="61">
        <f t="shared" si="0"/>
        <v>0</v>
      </c>
    </row>
    <row r="30" spans="1:7" ht="36.75">
      <c r="A30" s="12" t="s">
        <v>6</v>
      </c>
      <c r="B30" s="6" t="s">
        <v>2</v>
      </c>
      <c r="C30" s="53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ОШ'!C32+'Заураловская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ОШ'!C30+'Карловская НШ'!C30+'Каратальская НШ'!C30+'Джукейская НШ'!C30+'Трудовая НШ'!C30+КудукагСШ!C30</f>
        <v>117210.9</v>
      </c>
      <c r="D30" s="51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ОШ'!D32+'Заураловская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ОШ'!D30+'Карловская НШ'!D30+'Каратальская НШ'!D30+'Джукейская НШ'!D30+'Трудовая НШ'!D30+КудукагСШ!D30</f>
        <v>29302.724999999999</v>
      </c>
      <c r="E30" s="51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ОШ'!E32+'Заураловская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ОШ'!E30+'Карловская НШ'!E30+'Каратальская НШ'!E30+'Джукейская НШ'!E30+'Трудовая НШ'!E30</f>
        <v>0</v>
      </c>
      <c r="F30" s="61">
        <v>117210.9</v>
      </c>
      <c r="G30" s="61">
        <f t="shared" si="0"/>
        <v>0</v>
      </c>
    </row>
    <row r="31" spans="1:7" ht="25.5">
      <c r="A31" s="12" t="s">
        <v>7</v>
      </c>
      <c r="B31" s="6" t="s">
        <v>2</v>
      </c>
      <c r="C31" s="53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ОШ'!C33+'Заураловская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ОШ'!C31+'Карловская НШ'!C31+'Каратальская НШ'!C31+'Джукейская НШ'!C31+'Трудовая НШ'!C31+КудукагСШ!C31</f>
        <v>0</v>
      </c>
      <c r="D31" s="51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ОШ'!D33+'Заураловская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ОШ'!D31+'Карловская НШ'!D31+'Каратальская НШ'!D31+'Джукейская НШ'!D31+'Трудовая НШ'!D31+КудукагСШ!D31</f>
        <v>0</v>
      </c>
      <c r="E31" s="51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ОШ'!E33+'Заураловская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ОШ'!E31+'Карловская НШ'!E31+'Каратальская НШ'!E31+'Джукейская НШ'!E31+'Трудовая НШ'!E31</f>
        <v>0</v>
      </c>
      <c r="F31" s="62"/>
      <c r="G31" s="62">
        <f t="shared" si="0"/>
        <v>0</v>
      </c>
    </row>
    <row r="32" spans="1:7" ht="36.75">
      <c r="A32" s="12" t="s">
        <v>8</v>
      </c>
      <c r="B32" s="6" t="s">
        <v>2</v>
      </c>
      <c r="C32" s="53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ОШ'!C34+'Заураловская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ОШ'!C32+'Карловская НШ'!C32+'Каратальская НШ'!C32+'Джукейская НШ'!C32+'Трудовая НШ'!C32+КудукагСШ!C32</f>
        <v>3537.8</v>
      </c>
      <c r="D32" s="51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ОШ'!D34+'Заураловская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ОШ'!D32+'Карловская НШ'!D32+'Каратальская НШ'!D32+'Джукейская НШ'!D32+'Трудовая НШ'!D32+КудукагСШ!D32</f>
        <v>884.45</v>
      </c>
      <c r="E32" s="51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ОШ'!E34+'Заураловская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ОШ'!E32+'Карловская НШ'!E32+'Каратальская НШ'!E32+'Джукейская НШ'!E32+'Трудовая НШ'!E32</f>
        <v>0</v>
      </c>
      <c r="F32" s="61">
        <v>3537.8</v>
      </c>
      <c r="G32" s="61">
        <f t="shared" si="0"/>
        <v>0</v>
      </c>
    </row>
    <row r="33" spans="1:7" ht="54" customHeight="1">
      <c r="A33" s="12" t="s">
        <v>9</v>
      </c>
      <c r="B33" s="6" t="s">
        <v>2</v>
      </c>
      <c r="C33" s="53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ОШ'!C35+'Заураловская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ОШ'!C33+'Карловская НШ'!C33+'Каратальская НШ'!C33+'Джукейская НШ'!C33+'Трудовая НШ'!C33+КудукагСШ!C33</f>
        <v>76939.5</v>
      </c>
      <c r="D33" s="51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ОШ'!D35+'Заураловская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ОШ'!D33+'Карловская НШ'!D33+'Каратальская НШ'!D33+'Джукейская НШ'!D33+'Трудовая НШ'!D33+КудукагСШ!D33</f>
        <v>19234.875</v>
      </c>
      <c r="E33" s="51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ОШ'!E35+'Заураловская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ОШ'!E33+'Карловская НШ'!E33+'Каратальская НШ'!E33+'Джукейская НШ'!E33+'Трудовая НШ'!E33</f>
        <v>0</v>
      </c>
      <c r="F33" s="62">
        <v>76939.5</v>
      </c>
      <c r="G33" s="62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1" zoomScaleNormal="71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12"/>
    </sheetView>
  </sheetViews>
  <sheetFormatPr defaultColWidth="9.140625" defaultRowHeight="20.25"/>
  <cols>
    <col min="1" max="1" width="69.42578125" style="2" customWidth="1"/>
    <col min="2" max="2" width="9.140625" style="3"/>
    <col min="3" max="3" width="17.28515625" style="18" customWidth="1"/>
    <col min="4" max="4" width="15.42578125" style="18" customWidth="1"/>
    <col min="5" max="5" width="18.570312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44.25" customHeight="1">
      <c r="A4" s="75" t="s">
        <v>40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59</v>
      </c>
      <c r="D11" s="36">
        <f>C11</f>
        <v>59</v>
      </c>
      <c r="E11" s="36"/>
    </row>
    <row r="12" spans="1:7" ht="25.5">
      <c r="A12" s="10" t="s">
        <v>24</v>
      </c>
      <c r="B12" s="6" t="s">
        <v>2</v>
      </c>
      <c r="C12" s="19">
        <f>(C13-C32)/C11</f>
        <v>892.76271186440681</v>
      </c>
      <c r="D12" s="36">
        <f t="shared" ref="D12:E28" si="0">C12</f>
        <v>892.76271186440681</v>
      </c>
      <c r="E12" s="36"/>
      <c r="F12" s="2" t="s">
        <v>32</v>
      </c>
    </row>
    <row r="13" spans="1:7" ht="25.5">
      <c r="A13" s="5" t="s">
        <v>11</v>
      </c>
      <c r="B13" s="6" t="s">
        <v>2</v>
      </c>
      <c r="C13" s="54">
        <f>C15+C29+C30+C31+C32+C33</f>
        <v>52781</v>
      </c>
      <c r="D13" s="54">
        <f t="shared" ref="D13:E13" si="1">D15+D29+D30+D31+D32+D33</f>
        <v>13195.25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43127</v>
      </c>
      <c r="D15" s="54">
        <f t="shared" ref="D15:E15" si="2">D17+D20+D23+D26</f>
        <v>10781.75</v>
      </c>
      <c r="E15" s="54">
        <f t="shared" si="2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>
        <f t="shared" si="0"/>
        <v>0</v>
      </c>
    </row>
    <row r="17" spans="1:5" s="23" customFormat="1" ht="25.5">
      <c r="A17" s="26" t="s">
        <v>29</v>
      </c>
      <c r="B17" s="21" t="s">
        <v>2</v>
      </c>
      <c r="C17" s="36">
        <v>2350</v>
      </c>
      <c r="D17" s="19">
        <f>C17/4</f>
        <v>587.5</v>
      </c>
      <c r="E17" s="36"/>
    </row>
    <row r="18" spans="1:5" s="23" customFormat="1">
      <c r="A18" s="27" t="s">
        <v>4</v>
      </c>
      <c r="B18" s="28" t="s">
        <v>3</v>
      </c>
      <c r="C18" s="43">
        <v>2</v>
      </c>
      <c r="D18" s="36">
        <f t="shared" si="0"/>
        <v>2</v>
      </c>
      <c r="E18" s="36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98116.666666666672</v>
      </c>
      <c r="D19" s="36">
        <f t="shared" si="0"/>
        <v>98116.666666666672</v>
      </c>
      <c r="E19" s="36"/>
    </row>
    <row r="20" spans="1:5" s="23" customFormat="1" ht="25.5">
      <c r="A20" s="26" t="s">
        <v>30</v>
      </c>
      <c r="B20" s="21" t="s">
        <v>2</v>
      </c>
      <c r="C20" s="36">
        <v>24789</v>
      </c>
      <c r="D20" s="19">
        <f>C20/4</f>
        <v>6197.25</v>
      </c>
      <c r="E20" s="36"/>
    </row>
    <row r="21" spans="1:5" s="23" customFormat="1">
      <c r="A21" s="27" t="s">
        <v>4</v>
      </c>
      <c r="B21" s="28" t="s">
        <v>3</v>
      </c>
      <c r="C21" s="43">
        <v>21.83</v>
      </c>
      <c r="D21" s="36">
        <f t="shared" si="0"/>
        <v>21.83</v>
      </c>
      <c r="E21" s="36"/>
    </row>
    <row r="22" spans="1:5" ht="21.95" customHeight="1">
      <c r="A22" s="10" t="s">
        <v>26</v>
      </c>
      <c r="B22" s="6" t="s">
        <v>27</v>
      </c>
      <c r="C22" s="36">
        <f>C20/12/C21*1000</f>
        <v>94628.950984883195</v>
      </c>
      <c r="D22" s="36">
        <f t="shared" si="0"/>
        <v>94628.950984883195</v>
      </c>
      <c r="E22" s="36"/>
    </row>
    <row r="23" spans="1:5" ht="39">
      <c r="A23" s="14" t="s">
        <v>25</v>
      </c>
      <c r="B23" s="6" t="s">
        <v>2</v>
      </c>
      <c r="C23" s="36">
        <v>4730</v>
      </c>
      <c r="D23" s="19">
        <f>C23/4</f>
        <v>1182.5</v>
      </c>
      <c r="E23" s="36"/>
    </row>
    <row r="24" spans="1:5">
      <c r="A24" s="10" t="s">
        <v>4</v>
      </c>
      <c r="B24" s="11" t="s">
        <v>3</v>
      </c>
      <c r="C24" s="43">
        <v>5.5</v>
      </c>
      <c r="D24" s="36">
        <f t="shared" si="0"/>
        <v>5.5</v>
      </c>
      <c r="E24" s="36"/>
    </row>
    <row r="25" spans="1:5" ht="21.95" customHeight="1">
      <c r="A25" s="10" t="s">
        <v>26</v>
      </c>
      <c r="B25" s="6" t="s">
        <v>27</v>
      </c>
      <c r="C25" s="36">
        <f>C23/C24/12*1000</f>
        <v>71666.666666666672</v>
      </c>
      <c r="D25" s="36">
        <f t="shared" si="0"/>
        <v>71666.666666666672</v>
      </c>
      <c r="E25" s="36"/>
    </row>
    <row r="26" spans="1:5" ht="25.5">
      <c r="A26" s="7" t="s">
        <v>23</v>
      </c>
      <c r="B26" s="6" t="s">
        <v>2</v>
      </c>
      <c r="C26" s="36">
        <v>11258</v>
      </c>
      <c r="D26" s="19">
        <f>C26/4</f>
        <v>2814.5</v>
      </c>
      <c r="E26" s="36"/>
    </row>
    <row r="27" spans="1:5">
      <c r="A27" s="10" t="s">
        <v>4</v>
      </c>
      <c r="B27" s="11" t="s">
        <v>3</v>
      </c>
      <c r="C27" s="43">
        <v>15.75</v>
      </c>
      <c r="D27" s="36">
        <f t="shared" si="0"/>
        <v>15.75</v>
      </c>
      <c r="E27" s="36"/>
    </row>
    <row r="28" spans="1:5" ht="21.95" customHeight="1">
      <c r="A28" s="10" t="s">
        <v>26</v>
      </c>
      <c r="B28" s="6" t="s">
        <v>27</v>
      </c>
      <c r="C28" s="36">
        <f>C26/12/C27*1000</f>
        <v>59566.137566137564</v>
      </c>
      <c r="D28" s="36">
        <f t="shared" si="0"/>
        <v>59566.137566137564</v>
      </c>
      <c r="E28" s="36"/>
    </row>
    <row r="29" spans="1:5" ht="25.5">
      <c r="A29" s="5" t="s">
        <v>5</v>
      </c>
      <c r="B29" s="6" t="s">
        <v>2</v>
      </c>
      <c r="C29" s="53">
        <v>3571</v>
      </c>
      <c r="D29" s="53">
        <f>C29/4</f>
        <v>892.75</v>
      </c>
      <c r="E29" s="52"/>
    </row>
    <row r="30" spans="1:5" ht="36.75">
      <c r="A30" s="12" t="s">
        <v>6</v>
      </c>
      <c r="B30" s="6" t="s">
        <v>2</v>
      </c>
      <c r="C30" s="53">
        <v>4019</v>
      </c>
      <c r="D30" s="53">
        <f t="shared" ref="D30:D33" si="3">C30/4</f>
        <v>1004.75</v>
      </c>
      <c r="E30" s="52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5" ht="38.25" customHeight="1">
      <c r="A33" s="12" t="s">
        <v>9</v>
      </c>
      <c r="B33" s="6" t="s">
        <v>2</v>
      </c>
      <c r="C33" s="53">
        <v>1956</v>
      </c>
      <c r="D33" s="53">
        <f t="shared" si="3"/>
        <v>489</v>
      </c>
      <c r="E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1" zoomScaleNormal="71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5.28515625" style="18" customWidth="1"/>
    <col min="4" max="4" width="16" style="18" customWidth="1"/>
    <col min="5" max="5" width="17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42" customHeight="1">
      <c r="A4" s="75" t="s">
        <v>41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63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136</v>
      </c>
      <c r="D11" s="36">
        <f>C11</f>
        <v>136</v>
      </c>
      <c r="E11" s="36"/>
    </row>
    <row r="12" spans="1:7" ht="25.5">
      <c r="A12" s="10" t="s">
        <v>24</v>
      </c>
      <c r="B12" s="6" t="s">
        <v>2</v>
      </c>
      <c r="C12" s="19">
        <f>(C13-C32)/C11</f>
        <v>554.04411764705878</v>
      </c>
      <c r="D12" s="36">
        <f t="shared" ref="D12:D28" si="0">C12</f>
        <v>554.04411764705878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75458</v>
      </c>
      <c r="D13" s="54">
        <f t="shared" ref="D13" si="1">D15+D29+D30+D31+D32+D33</f>
        <v>18864.5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60602</v>
      </c>
      <c r="D15" s="54">
        <f t="shared" ref="D15" si="2">D17+D20+D23+D26</f>
        <v>15150.5</v>
      </c>
      <c r="E15" s="54"/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/>
    </row>
    <row r="17" spans="1:5" s="23" customFormat="1" ht="25.5">
      <c r="A17" s="26" t="s">
        <v>29</v>
      </c>
      <c r="B17" s="21" t="s">
        <v>2</v>
      </c>
      <c r="C17" s="36">
        <v>4817</v>
      </c>
      <c r="D17" s="19">
        <f>C17/4</f>
        <v>1204.25</v>
      </c>
      <c r="E17" s="36"/>
    </row>
    <row r="18" spans="1:5" s="23" customFormat="1">
      <c r="A18" s="27" t="s">
        <v>4</v>
      </c>
      <c r="B18" s="28" t="s">
        <v>3</v>
      </c>
      <c r="C18" s="43">
        <v>4</v>
      </c>
      <c r="D18" s="36">
        <f t="shared" si="0"/>
        <v>4</v>
      </c>
      <c r="E18" s="36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100554.16666666667</v>
      </c>
      <c r="D19" s="36">
        <f t="shared" si="0"/>
        <v>100554.16666666667</v>
      </c>
      <c r="E19" s="36"/>
    </row>
    <row r="20" spans="1:5" s="23" customFormat="1" ht="25.5">
      <c r="A20" s="26" t="s">
        <v>30</v>
      </c>
      <c r="B20" s="21" t="s">
        <v>2</v>
      </c>
      <c r="C20" s="36">
        <v>37789</v>
      </c>
      <c r="D20" s="19">
        <f>C20/4</f>
        <v>9447.25</v>
      </c>
      <c r="E20" s="36"/>
    </row>
    <row r="21" spans="1:5" s="23" customFormat="1">
      <c r="A21" s="27" t="s">
        <v>4</v>
      </c>
      <c r="B21" s="28" t="s">
        <v>3</v>
      </c>
      <c r="C21" s="43">
        <v>30.44</v>
      </c>
      <c r="D21" s="36">
        <f t="shared" si="0"/>
        <v>30.44</v>
      </c>
      <c r="E21" s="36"/>
    </row>
    <row r="22" spans="1:5" ht="21.95" customHeight="1">
      <c r="A22" s="10" t="s">
        <v>26</v>
      </c>
      <c r="B22" s="6" t="s">
        <v>27</v>
      </c>
      <c r="C22" s="36">
        <f>C20/12/C21*1000</f>
        <v>103452.14629872974</v>
      </c>
      <c r="D22" s="36">
        <f t="shared" si="0"/>
        <v>103452.14629872974</v>
      </c>
      <c r="E22" s="36"/>
    </row>
    <row r="23" spans="1:5" ht="39">
      <c r="A23" s="14" t="s">
        <v>25</v>
      </c>
      <c r="B23" s="6" t="s">
        <v>2</v>
      </c>
      <c r="C23" s="36">
        <v>6403</v>
      </c>
      <c r="D23" s="19">
        <f>C23/4</f>
        <v>1600.75</v>
      </c>
      <c r="E23" s="36"/>
    </row>
    <row r="24" spans="1:5">
      <c r="A24" s="10" t="s">
        <v>4</v>
      </c>
      <c r="B24" s="11" t="s">
        <v>3</v>
      </c>
      <c r="C24" s="43">
        <v>6.5</v>
      </c>
      <c r="D24" s="36">
        <f t="shared" si="0"/>
        <v>6.5</v>
      </c>
      <c r="E24" s="36"/>
    </row>
    <row r="25" spans="1:5" ht="21.95" customHeight="1">
      <c r="A25" s="10" t="s">
        <v>26</v>
      </c>
      <c r="B25" s="6" t="s">
        <v>27</v>
      </c>
      <c r="C25" s="36">
        <f>C23/C24/12*1000</f>
        <v>82089.743589743593</v>
      </c>
      <c r="D25" s="36">
        <f t="shared" si="0"/>
        <v>82089.743589743593</v>
      </c>
      <c r="E25" s="36"/>
    </row>
    <row r="26" spans="1:5" ht="25.5">
      <c r="A26" s="7" t="s">
        <v>23</v>
      </c>
      <c r="B26" s="6" t="s">
        <v>2</v>
      </c>
      <c r="C26" s="36">
        <v>11593</v>
      </c>
      <c r="D26" s="19">
        <f>C26/4</f>
        <v>2898.25</v>
      </c>
      <c r="E26" s="36"/>
    </row>
    <row r="27" spans="1:5">
      <c r="A27" s="10" t="s">
        <v>4</v>
      </c>
      <c r="B27" s="11" t="s">
        <v>3</v>
      </c>
      <c r="C27" s="43">
        <v>19.5</v>
      </c>
      <c r="D27" s="36">
        <f t="shared" si="0"/>
        <v>19.5</v>
      </c>
      <c r="E27" s="36"/>
    </row>
    <row r="28" spans="1:5" ht="21.95" customHeight="1">
      <c r="A28" s="10" t="s">
        <v>26</v>
      </c>
      <c r="B28" s="6" t="s">
        <v>27</v>
      </c>
      <c r="C28" s="36">
        <f>C26/12/C27*1000</f>
        <v>49542.735042735047</v>
      </c>
      <c r="D28" s="36">
        <f t="shared" si="0"/>
        <v>49542.735042735047</v>
      </c>
      <c r="E28" s="36"/>
    </row>
    <row r="29" spans="1:5" ht="25.5">
      <c r="A29" s="5" t="s">
        <v>5</v>
      </c>
      <c r="B29" s="6" t="s">
        <v>2</v>
      </c>
      <c r="C29" s="53">
        <v>5477</v>
      </c>
      <c r="D29" s="53">
        <f>C29/4</f>
        <v>1369.25</v>
      </c>
      <c r="E29" s="52"/>
    </row>
    <row r="30" spans="1:5" ht="36.75">
      <c r="A30" s="12" t="s">
        <v>6</v>
      </c>
      <c r="B30" s="6" t="s">
        <v>2</v>
      </c>
      <c r="C30" s="53">
        <v>5747</v>
      </c>
      <c r="D30" s="53">
        <f t="shared" ref="D30:D33" si="3">C30/4</f>
        <v>1436.75</v>
      </c>
      <c r="E30" s="52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5" ht="38.25" customHeight="1">
      <c r="A33" s="12" t="s">
        <v>9</v>
      </c>
      <c r="B33" s="6" t="s">
        <v>2</v>
      </c>
      <c r="C33" s="53">
        <v>3524</v>
      </c>
      <c r="D33" s="53">
        <f t="shared" si="3"/>
        <v>881</v>
      </c>
      <c r="E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69" zoomScaleNormal="69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C9" sqref="C8:E9"/>
    </sheetView>
  </sheetViews>
  <sheetFormatPr defaultColWidth="9.140625" defaultRowHeight="20.25"/>
  <cols>
    <col min="1" max="1" width="69.42578125" style="2" customWidth="1"/>
    <col min="2" max="2" width="9.140625" style="3"/>
    <col min="3" max="4" width="16" style="18" customWidth="1"/>
    <col min="5" max="5" width="16.71093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29.25" customHeight="1">
      <c r="A4" s="76" t="s">
        <v>42</v>
      </c>
      <c r="B4" s="76"/>
      <c r="C4" s="76"/>
      <c r="D4" s="76"/>
      <c r="E4" s="76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  <c r="F10" s="2" t="s">
        <v>31</v>
      </c>
    </row>
    <row r="11" spans="1:7">
      <c r="A11" s="5" t="s">
        <v>21</v>
      </c>
      <c r="B11" s="6" t="s">
        <v>10</v>
      </c>
      <c r="C11" s="36">
        <v>63</v>
      </c>
      <c r="D11" s="36">
        <f>C11</f>
        <v>63</v>
      </c>
      <c r="E11" s="36"/>
    </row>
    <row r="12" spans="1:7" ht="25.5">
      <c r="A12" s="10" t="s">
        <v>24</v>
      </c>
      <c r="B12" s="6" t="s">
        <v>2</v>
      </c>
      <c r="C12" s="19">
        <f>(C13-C32)/C11</f>
        <v>965.1269841269841</v>
      </c>
      <c r="D12" s="19">
        <f t="shared" ref="D12" si="0">(D13-D32)/D11</f>
        <v>241.28174603174602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60911</v>
      </c>
      <c r="D13" s="54">
        <f t="shared" ref="D13" si="1">D15+D29+D30+D31+D32+D33</f>
        <v>15227.75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49422</v>
      </c>
      <c r="D15" s="54">
        <f t="shared" ref="D15" si="2">D17+D20+D23+D26</f>
        <v>12355.5</v>
      </c>
      <c r="E15" s="54"/>
    </row>
    <row r="16" spans="1:7">
      <c r="A16" s="8" t="s">
        <v>1</v>
      </c>
      <c r="B16" s="9"/>
      <c r="C16" s="19"/>
      <c r="D16" s="19">
        <f t="shared" ref="D16:D28" si="3">C16</f>
        <v>0</v>
      </c>
      <c r="E16" s="19"/>
    </row>
    <row r="17" spans="1:5" s="23" customFormat="1" ht="25.5">
      <c r="A17" s="26" t="s">
        <v>29</v>
      </c>
      <c r="B17" s="21" t="s">
        <v>2</v>
      </c>
      <c r="C17" s="36">
        <v>2665.3</v>
      </c>
      <c r="D17" s="19">
        <f>C17/4</f>
        <v>666.32500000000005</v>
      </c>
      <c r="E17" s="19"/>
    </row>
    <row r="18" spans="1:5" s="23" customFormat="1">
      <c r="A18" s="27" t="s">
        <v>4</v>
      </c>
      <c r="B18" s="28" t="s">
        <v>3</v>
      </c>
      <c r="C18" s="43">
        <v>3</v>
      </c>
      <c r="D18" s="19">
        <f t="shared" si="3"/>
        <v>3</v>
      </c>
      <c r="E18" s="19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74236.111111111109</v>
      </c>
      <c r="D19" s="19">
        <f t="shared" si="3"/>
        <v>74236.111111111109</v>
      </c>
      <c r="E19" s="19"/>
    </row>
    <row r="20" spans="1:5" s="23" customFormat="1" ht="25.5">
      <c r="A20" s="26" t="s">
        <v>30</v>
      </c>
      <c r="B20" s="21" t="s">
        <v>2</v>
      </c>
      <c r="C20" s="36">
        <v>32296</v>
      </c>
      <c r="D20" s="19">
        <f>C20/4</f>
        <v>8074</v>
      </c>
      <c r="E20" s="19"/>
    </row>
    <row r="21" spans="1:5">
      <c r="A21" s="10" t="s">
        <v>4</v>
      </c>
      <c r="B21" s="11" t="s">
        <v>3</v>
      </c>
      <c r="C21" s="43">
        <f>21.1+3.75</f>
        <v>24.85</v>
      </c>
      <c r="D21" s="19">
        <f t="shared" si="3"/>
        <v>24.85</v>
      </c>
      <c r="E21" s="19"/>
    </row>
    <row r="22" spans="1:5" ht="21.95" customHeight="1">
      <c r="A22" s="10" t="s">
        <v>26</v>
      </c>
      <c r="B22" s="6" t="s">
        <v>27</v>
      </c>
      <c r="C22" s="36">
        <f>C20/12/C21*1000</f>
        <v>108303.15224681422</v>
      </c>
      <c r="D22" s="19">
        <f t="shared" si="3"/>
        <v>108303.15224681422</v>
      </c>
      <c r="E22" s="19"/>
    </row>
    <row r="23" spans="1:5" ht="39">
      <c r="A23" s="14" t="s">
        <v>25</v>
      </c>
      <c r="B23" s="6" t="s">
        <v>2</v>
      </c>
      <c r="C23" s="36">
        <v>5438.2</v>
      </c>
      <c r="D23" s="19">
        <f>C23/4</f>
        <v>1359.55</v>
      </c>
      <c r="E23" s="19"/>
    </row>
    <row r="24" spans="1:5">
      <c r="A24" s="10" t="s">
        <v>4</v>
      </c>
      <c r="B24" s="11" t="s">
        <v>3</v>
      </c>
      <c r="C24" s="43">
        <v>6.5</v>
      </c>
      <c r="D24" s="19">
        <f t="shared" si="3"/>
        <v>6.5</v>
      </c>
      <c r="E24" s="19"/>
    </row>
    <row r="25" spans="1:5" ht="21.95" customHeight="1">
      <c r="A25" s="10" t="s">
        <v>26</v>
      </c>
      <c r="B25" s="6" t="s">
        <v>27</v>
      </c>
      <c r="C25" s="36">
        <f>C23/C24/12*1000</f>
        <v>69720.512820512813</v>
      </c>
      <c r="D25" s="19">
        <f t="shared" si="3"/>
        <v>69720.512820512813</v>
      </c>
      <c r="E25" s="19"/>
    </row>
    <row r="26" spans="1:5" ht="25.5">
      <c r="A26" s="7" t="s">
        <v>23</v>
      </c>
      <c r="B26" s="6" t="s">
        <v>2</v>
      </c>
      <c r="C26" s="36">
        <v>9022.5</v>
      </c>
      <c r="D26" s="19">
        <f>C26/4</f>
        <v>2255.625</v>
      </c>
      <c r="E26" s="19"/>
    </row>
    <row r="27" spans="1:5">
      <c r="A27" s="10" t="s">
        <v>4</v>
      </c>
      <c r="B27" s="11" t="s">
        <v>3</v>
      </c>
      <c r="C27" s="43">
        <v>13</v>
      </c>
      <c r="D27" s="19">
        <f t="shared" si="3"/>
        <v>13</v>
      </c>
      <c r="E27" s="19"/>
    </row>
    <row r="28" spans="1:5" ht="21.95" customHeight="1">
      <c r="A28" s="10" t="s">
        <v>26</v>
      </c>
      <c r="B28" s="6" t="s">
        <v>27</v>
      </c>
      <c r="C28" s="36">
        <f>C26/12/C27*1000</f>
        <v>57836.538461538461</v>
      </c>
      <c r="D28" s="19">
        <f t="shared" si="3"/>
        <v>57836.538461538461</v>
      </c>
      <c r="E28" s="19"/>
    </row>
    <row r="29" spans="1:5" ht="25.5">
      <c r="A29" s="5" t="s">
        <v>5</v>
      </c>
      <c r="B29" s="6" t="s">
        <v>2</v>
      </c>
      <c r="C29" s="53">
        <v>4376</v>
      </c>
      <c r="D29" s="53">
        <f>C29/4</f>
        <v>1094</v>
      </c>
      <c r="E29" s="19"/>
    </row>
    <row r="30" spans="1:5" ht="36.75">
      <c r="A30" s="12" t="s">
        <v>6</v>
      </c>
      <c r="B30" s="6" t="s">
        <v>2</v>
      </c>
      <c r="C30" s="53">
        <v>4051</v>
      </c>
      <c r="D30" s="53">
        <f t="shared" ref="D30:D33" si="4">C30/4</f>
        <v>1012.75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4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4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2954</v>
      </c>
      <c r="D33" s="53">
        <f t="shared" si="4"/>
        <v>738.5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topLeftCell="A8" zoomScale="75" zoomScaleNormal="75" workbookViewId="0">
      <pane xSplit="1" ySplit="3" topLeftCell="B29" activePane="bottomRight" state="frozen"/>
      <selection activeCell="A8" sqref="A8"/>
      <selection pane="topRight" activeCell="B8" sqref="B8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6.5703125" style="18" customWidth="1"/>
    <col min="4" max="4" width="17" style="18" customWidth="1"/>
    <col min="5" max="5" width="16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43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61</v>
      </c>
      <c r="D11" s="36">
        <f>C11</f>
        <v>61</v>
      </c>
      <c r="E11" s="36"/>
    </row>
    <row r="12" spans="1:7" ht="25.5">
      <c r="A12" s="10" t="s">
        <v>24</v>
      </c>
      <c r="B12" s="6" t="s">
        <v>2</v>
      </c>
      <c r="C12" s="19">
        <f>(C13--C32)/C11</f>
        <v>952.08196721311481</v>
      </c>
      <c r="D12" s="36">
        <f t="shared" ref="D12:D28" si="0">C12</f>
        <v>952.08196721311481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57969</v>
      </c>
      <c r="D13" s="54">
        <f t="shared" ref="D13" si="1">D15+D29+D30+D31+D32+D33</f>
        <v>14492.25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44998</v>
      </c>
      <c r="D15" s="54">
        <f t="shared" ref="D15" si="2">D17+D20+D23+D26</f>
        <v>11249.5</v>
      </c>
      <c r="E15" s="54"/>
    </row>
    <row r="16" spans="1:7">
      <c r="A16" s="8" t="s">
        <v>1</v>
      </c>
      <c r="B16" s="9"/>
      <c r="C16" s="19"/>
      <c r="D16" s="36">
        <f t="shared" si="0"/>
        <v>0</v>
      </c>
      <c r="E16" s="36"/>
    </row>
    <row r="17" spans="1:5" s="23" customFormat="1" ht="25.5">
      <c r="A17" s="26" t="s">
        <v>29</v>
      </c>
      <c r="B17" s="21" t="s">
        <v>2</v>
      </c>
      <c r="C17" s="36">
        <v>3234</v>
      </c>
      <c r="D17" s="19">
        <f>C17/4</f>
        <v>808.5</v>
      </c>
      <c r="E17" s="36"/>
    </row>
    <row r="18" spans="1:5" s="23" customFormat="1">
      <c r="A18" s="27" t="s">
        <v>4</v>
      </c>
      <c r="B18" s="28" t="s">
        <v>3</v>
      </c>
      <c r="C18" s="36">
        <v>3</v>
      </c>
      <c r="D18" s="36">
        <f t="shared" si="0"/>
        <v>3</v>
      </c>
      <c r="E18" s="36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90033.333333333328</v>
      </c>
      <c r="D19" s="36">
        <f t="shared" si="0"/>
        <v>90033.333333333328</v>
      </c>
      <c r="E19" s="36"/>
    </row>
    <row r="20" spans="1:5" s="23" customFormat="1" ht="25.5">
      <c r="A20" s="26" t="s">
        <v>30</v>
      </c>
      <c r="B20" s="21" t="s">
        <v>2</v>
      </c>
      <c r="C20" s="36">
        <v>24745</v>
      </c>
      <c r="D20" s="19">
        <f>C20/4</f>
        <v>6186.25</v>
      </c>
      <c r="E20" s="36"/>
    </row>
    <row r="21" spans="1:5" s="23" customFormat="1">
      <c r="A21" s="27" t="s">
        <v>4</v>
      </c>
      <c r="B21" s="28" t="s">
        <v>3</v>
      </c>
      <c r="C21" s="36">
        <v>22.17</v>
      </c>
      <c r="D21" s="36">
        <f t="shared" si="0"/>
        <v>22.17</v>
      </c>
      <c r="E21" s="36"/>
    </row>
    <row r="22" spans="1:5" ht="21.95" customHeight="1">
      <c r="A22" s="10" t="s">
        <v>26</v>
      </c>
      <c r="B22" s="6" t="s">
        <v>27</v>
      </c>
      <c r="C22" s="36">
        <f>C20/12/C21*1000</f>
        <v>93012.328973086755</v>
      </c>
      <c r="D22" s="36">
        <f t="shared" si="0"/>
        <v>93012.328973086755</v>
      </c>
      <c r="E22" s="36"/>
    </row>
    <row r="23" spans="1:5" ht="39">
      <c r="A23" s="14" t="s">
        <v>25</v>
      </c>
      <c r="B23" s="6" t="s">
        <v>2</v>
      </c>
      <c r="C23" s="36">
        <v>4757</v>
      </c>
      <c r="D23" s="19">
        <f>C23/4</f>
        <v>1189.25</v>
      </c>
      <c r="E23" s="36"/>
    </row>
    <row r="24" spans="1:5">
      <c r="A24" s="10" t="s">
        <v>4</v>
      </c>
      <c r="B24" s="11" t="s">
        <v>3</v>
      </c>
      <c r="C24" s="36">
        <v>6.25</v>
      </c>
      <c r="D24" s="36">
        <f t="shared" si="0"/>
        <v>6.25</v>
      </c>
      <c r="E24" s="36"/>
    </row>
    <row r="25" spans="1:5" ht="21.95" customHeight="1">
      <c r="A25" s="10" t="s">
        <v>26</v>
      </c>
      <c r="B25" s="6" t="s">
        <v>27</v>
      </c>
      <c r="C25" s="36">
        <f>C23/C24/12*1000</f>
        <v>63426.666666666672</v>
      </c>
      <c r="D25" s="36">
        <f t="shared" si="0"/>
        <v>63426.666666666672</v>
      </c>
      <c r="E25" s="36"/>
    </row>
    <row r="26" spans="1:5" ht="25.5">
      <c r="A26" s="7" t="s">
        <v>23</v>
      </c>
      <c r="B26" s="6" t="s">
        <v>2</v>
      </c>
      <c r="C26" s="36">
        <v>12262</v>
      </c>
      <c r="D26" s="19">
        <f>C26/4</f>
        <v>3065.5</v>
      </c>
      <c r="E26" s="36"/>
    </row>
    <row r="27" spans="1:5">
      <c r="A27" s="10" t="s">
        <v>4</v>
      </c>
      <c r="B27" s="11" t="s">
        <v>3</v>
      </c>
      <c r="C27" s="36">
        <v>21</v>
      </c>
      <c r="D27" s="36">
        <f t="shared" si="0"/>
        <v>21</v>
      </c>
      <c r="E27" s="36"/>
    </row>
    <row r="28" spans="1:5" ht="21.95" customHeight="1">
      <c r="A28" s="10" t="s">
        <v>26</v>
      </c>
      <c r="B28" s="6" t="s">
        <v>27</v>
      </c>
      <c r="C28" s="36">
        <f>C26/12/C27*1000</f>
        <v>48658.730158730155</v>
      </c>
      <c r="D28" s="36">
        <f t="shared" si="0"/>
        <v>48658.730158730155</v>
      </c>
      <c r="E28" s="36"/>
    </row>
    <row r="29" spans="1:5" ht="25.5">
      <c r="A29" s="5" t="s">
        <v>5</v>
      </c>
      <c r="B29" s="6" t="s">
        <v>2</v>
      </c>
      <c r="C29" s="53">
        <v>4356</v>
      </c>
      <c r="D29" s="53">
        <f>C29/4</f>
        <v>1089</v>
      </c>
      <c r="E29" s="36"/>
    </row>
    <row r="30" spans="1:5" ht="36.75">
      <c r="A30" s="12" t="s">
        <v>6</v>
      </c>
      <c r="B30" s="6" t="s">
        <v>2</v>
      </c>
      <c r="C30" s="53">
        <v>5780</v>
      </c>
      <c r="D30" s="53">
        <f t="shared" ref="D30:D33" si="3">C30/4</f>
        <v>1445</v>
      </c>
      <c r="E30" s="36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36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36"/>
    </row>
    <row r="33" spans="1:5" ht="38.25" customHeight="1">
      <c r="A33" s="12" t="s">
        <v>9</v>
      </c>
      <c r="B33" s="6" t="s">
        <v>2</v>
      </c>
      <c r="C33" s="53">
        <v>2727</v>
      </c>
      <c r="D33" s="53">
        <f t="shared" si="3"/>
        <v>681.75</v>
      </c>
      <c r="E33" s="3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23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5" style="18" customWidth="1"/>
    <col min="4" max="4" width="16.140625" style="18" customWidth="1"/>
    <col min="5" max="5" width="12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44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63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77</v>
      </c>
      <c r="D11" s="36">
        <f>C11</f>
        <v>77</v>
      </c>
      <c r="E11" s="36"/>
    </row>
    <row r="12" spans="1:7" ht="25.5">
      <c r="A12" s="10" t="s">
        <v>24</v>
      </c>
      <c r="B12" s="6" t="s">
        <v>2</v>
      </c>
      <c r="C12" s="19">
        <f>(C13-C32)/C11</f>
        <v>786.22077922077926</v>
      </c>
      <c r="D12" s="19">
        <f t="shared" ref="D12" si="0">(D13-D32)/D11</f>
        <v>196.55519480519482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60647</v>
      </c>
      <c r="D13" s="54">
        <f t="shared" ref="D13" si="1">D15+D29+D30+D31+D32+D33</f>
        <v>15161.75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49821</v>
      </c>
      <c r="D15" s="54">
        <f t="shared" ref="D15" si="2">D17+D20+D23+D26</f>
        <v>12455.25</v>
      </c>
      <c r="E15" s="54"/>
    </row>
    <row r="16" spans="1:7">
      <c r="A16" s="8" t="s">
        <v>1</v>
      </c>
      <c r="B16" s="9"/>
      <c r="C16" s="19"/>
      <c r="D16" s="19">
        <f t="shared" ref="D16:D28" si="3">C16</f>
        <v>0</v>
      </c>
      <c r="E16" s="19"/>
    </row>
    <row r="17" spans="1:6" s="23" customFormat="1" ht="25.5">
      <c r="A17" s="26" t="s">
        <v>29</v>
      </c>
      <c r="B17" s="21" t="s">
        <v>2</v>
      </c>
      <c r="C17" s="45">
        <v>3158.3</v>
      </c>
      <c r="D17" s="19">
        <f>C17/4</f>
        <v>789.57500000000005</v>
      </c>
      <c r="E17" s="19"/>
    </row>
    <row r="18" spans="1:6" s="23" customFormat="1">
      <c r="A18" s="27" t="s">
        <v>4</v>
      </c>
      <c r="B18" s="28" t="s">
        <v>3</v>
      </c>
      <c r="C18" s="45">
        <v>3</v>
      </c>
      <c r="D18" s="19">
        <f t="shared" si="3"/>
        <v>3</v>
      </c>
      <c r="E18" s="19"/>
    </row>
    <row r="19" spans="1:6" s="23" customFormat="1" ht="21.95" customHeight="1">
      <c r="A19" s="27" t="s">
        <v>26</v>
      </c>
      <c r="B19" s="21" t="s">
        <v>27</v>
      </c>
      <c r="C19" s="45">
        <f>C17/C18/12*1000+200</f>
        <v>87930.555555555547</v>
      </c>
      <c r="D19" s="19">
        <f t="shared" si="3"/>
        <v>87930.555555555547</v>
      </c>
      <c r="E19" s="19"/>
    </row>
    <row r="20" spans="1:6" s="23" customFormat="1" ht="25.5">
      <c r="A20" s="26" t="s">
        <v>30</v>
      </c>
      <c r="B20" s="21" t="s">
        <v>2</v>
      </c>
      <c r="C20" s="45">
        <v>33456.199999999997</v>
      </c>
      <c r="D20" s="19">
        <f>C20/4</f>
        <v>8364.0499999999993</v>
      </c>
      <c r="E20" s="19"/>
    </row>
    <row r="21" spans="1:6" s="23" customFormat="1">
      <c r="A21" s="27" t="s">
        <v>4</v>
      </c>
      <c r="B21" s="28" t="s">
        <v>3</v>
      </c>
      <c r="C21" s="45">
        <v>27.9</v>
      </c>
      <c r="D21" s="19">
        <f t="shared" si="3"/>
        <v>27.9</v>
      </c>
      <c r="E21" s="19"/>
    </row>
    <row r="22" spans="1:6" ht="21.95" customHeight="1">
      <c r="A22" s="10" t="s">
        <v>26</v>
      </c>
      <c r="B22" s="6" t="s">
        <v>27</v>
      </c>
      <c r="C22" s="45">
        <f>C20/12/C21*1000</f>
        <v>99928.912783751482</v>
      </c>
      <c r="D22" s="19">
        <f t="shared" si="3"/>
        <v>99928.912783751482</v>
      </c>
      <c r="E22" s="19"/>
    </row>
    <row r="23" spans="1:6" ht="39">
      <c r="A23" s="14" t="s">
        <v>25</v>
      </c>
      <c r="B23" s="6" t="s">
        <v>2</v>
      </c>
      <c r="C23" s="45">
        <v>4203.5</v>
      </c>
      <c r="D23" s="19">
        <f>C23/4</f>
        <v>1050.875</v>
      </c>
      <c r="E23" s="19"/>
    </row>
    <row r="24" spans="1:6">
      <c r="A24" s="10" t="s">
        <v>4</v>
      </c>
      <c r="B24" s="11" t="s">
        <v>3</v>
      </c>
      <c r="C24" s="45">
        <v>6</v>
      </c>
      <c r="D24" s="19">
        <f t="shared" si="3"/>
        <v>6</v>
      </c>
      <c r="E24" s="19"/>
    </row>
    <row r="25" spans="1:6" ht="21.95" customHeight="1">
      <c r="A25" s="10" t="s">
        <v>26</v>
      </c>
      <c r="B25" s="6" t="s">
        <v>27</v>
      </c>
      <c r="C25" s="45">
        <f>C23/C24/12*1000</f>
        <v>58381.944444444453</v>
      </c>
      <c r="D25" s="19">
        <f t="shared" si="3"/>
        <v>58381.944444444453</v>
      </c>
      <c r="E25" s="19"/>
      <c r="F25" s="2" t="s">
        <v>31</v>
      </c>
    </row>
    <row r="26" spans="1:6" ht="25.5">
      <c r="A26" s="7" t="s">
        <v>23</v>
      </c>
      <c r="B26" s="6" t="s">
        <v>2</v>
      </c>
      <c r="C26" s="45">
        <v>9003</v>
      </c>
      <c r="D26" s="19">
        <f>C26/4</f>
        <v>2250.75</v>
      </c>
      <c r="E26" s="19"/>
    </row>
    <row r="27" spans="1:6">
      <c r="A27" s="10" t="s">
        <v>4</v>
      </c>
      <c r="B27" s="11" t="s">
        <v>3</v>
      </c>
      <c r="C27" s="45">
        <v>14.5</v>
      </c>
      <c r="D27" s="19">
        <f t="shared" si="3"/>
        <v>14.5</v>
      </c>
      <c r="E27" s="19"/>
    </row>
    <row r="28" spans="1:6" ht="21.95" customHeight="1">
      <c r="A28" s="10" t="s">
        <v>26</v>
      </c>
      <c r="B28" s="6" t="s">
        <v>27</v>
      </c>
      <c r="C28" s="45">
        <f>C26/12/C27*1000</f>
        <v>51741.379310344826</v>
      </c>
      <c r="D28" s="19">
        <f t="shared" si="3"/>
        <v>51741.379310344826</v>
      </c>
      <c r="E28" s="19"/>
    </row>
    <row r="29" spans="1:6" ht="25.5">
      <c r="A29" s="5" t="s">
        <v>5</v>
      </c>
      <c r="B29" s="6" t="s">
        <v>2</v>
      </c>
      <c r="C29" s="53">
        <v>4556</v>
      </c>
      <c r="D29" s="53">
        <f>C29/4</f>
        <v>1139</v>
      </c>
      <c r="E29" s="53"/>
    </row>
    <row r="30" spans="1:6" ht="36.75">
      <c r="A30" s="12" t="s">
        <v>6</v>
      </c>
      <c r="B30" s="6" t="s">
        <v>2</v>
      </c>
      <c r="C30" s="53">
        <v>3768</v>
      </c>
      <c r="D30" s="53">
        <f t="shared" ref="D30:D33" si="4">C30/4</f>
        <v>942</v>
      </c>
      <c r="E30" s="53"/>
    </row>
    <row r="31" spans="1:6" ht="25.5">
      <c r="A31" s="12" t="s">
        <v>7</v>
      </c>
      <c r="B31" s="6" t="s">
        <v>2</v>
      </c>
      <c r="C31" s="53">
        <v>0</v>
      </c>
      <c r="D31" s="53">
        <f t="shared" si="4"/>
        <v>0</v>
      </c>
      <c r="E31" s="53"/>
    </row>
    <row r="32" spans="1:6" ht="36.75">
      <c r="A32" s="12" t="s">
        <v>8</v>
      </c>
      <c r="B32" s="6" t="s">
        <v>2</v>
      </c>
      <c r="C32" s="53">
        <v>108</v>
      </c>
      <c r="D32" s="53">
        <f t="shared" si="4"/>
        <v>27</v>
      </c>
      <c r="E32" s="53"/>
    </row>
    <row r="33" spans="1:5" ht="38.25" customHeight="1">
      <c r="A33" s="12" t="s">
        <v>9</v>
      </c>
      <c r="B33" s="6" t="s">
        <v>2</v>
      </c>
      <c r="C33" s="53">
        <v>2394</v>
      </c>
      <c r="D33" s="53">
        <f t="shared" si="4"/>
        <v>598.5</v>
      </c>
      <c r="E33" s="5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2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6.28515625" style="18" customWidth="1"/>
    <col min="4" max="4" width="16.140625" style="18" customWidth="1"/>
    <col min="5" max="5" width="12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45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77</v>
      </c>
      <c r="D11" s="36">
        <f>C11</f>
        <v>77</v>
      </c>
      <c r="E11" s="36"/>
    </row>
    <row r="12" spans="1:7" ht="25.5">
      <c r="A12" s="10" t="s">
        <v>24</v>
      </c>
      <c r="B12" s="6" t="s">
        <v>2</v>
      </c>
      <c r="C12" s="36">
        <f>(C13-C32)/C11</f>
        <v>646.51948051948057</v>
      </c>
      <c r="D12" s="36">
        <f t="shared" ref="D12:D28" si="0">C12</f>
        <v>646.51948051948057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49890</v>
      </c>
      <c r="D13" s="54">
        <f t="shared" ref="D13" si="1">D15+D29+D30+D31+D32+D33</f>
        <v>12472.5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39203</v>
      </c>
      <c r="D15" s="54">
        <f t="shared" ref="D15" si="2">D17+D20+D23+D26</f>
        <v>9800.75</v>
      </c>
      <c r="E15" s="54"/>
    </row>
    <row r="16" spans="1:7">
      <c r="A16" s="8" t="s">
        <v>1</v>
      </c>
      <c r="B16" s="9"/>
      <c r="C16" s="36"/>
      <c r="D16" s="36">
        <f t="shared" si="0"/>
        <v>0</v>
      </c>
      <c r="E16" s="36"/>
    </row>
    <row r="17" spans="1:7" s="23" customFormat="1" ht="25.5">
      <c r="A17" s="26" t="s">
        <v>29</v>
      </c>
      <c r="B17" s="21" t="s">
        <v>2</v>
      </c>
      <c r="C17" s="36">
        <v>3454</v>
      </c>
      <c r="D17" s="19">
        <f>C17/4</f>
        <v>863.5</v>
      </c>
      <c r="E17" s="36"/>
      <c r="G17" s="23" t="s">
        <v>31</v>
      </c>
    </row>
    <row r="18" spans="1:7" s="23" customFormat="1">
      <c r="A18" s="27" t="s">
        <v>4</v>
      </c>
      <c r="B18" s="28" t="s">
        <v>3</v>
      </c>
      <c r="C18" s="36">
        <v>3</v>
      </c>
      <c r="D18" s="36">
        <f t="shared" si="0"/>
        <v>3</v>
      </c>
      <c r="E18" s="36"/>
    </row>
    <row r="19" spans="1:7" s="23" customFormat="1" ht="21.95" customHeight="1">
      <c r="A19" s="27" t="s">
        <v>26</v>
      </c>
      <c r="B19" s="21" t="s">
        <v>27</v>
      </c>
      <c r="C19" s="36">
        <f>C17/C18/12*1000+200</f>
        <v>96144.444444444438</v>
      </c>
      <c r="D19" s="36">
        <f t="shared" si="0"/>
        <v>96144.444444444438</v>
      </c>
      <c r="E19" s="36"/>
    </row>
    <row r="20" spans="1:7" s="23" customFormat="1" ht="25.5">
      <c r="A20" s="26" t="s">
        <v>30</v>
      </c>
      <c r="B20" s="21" t="s">
        <v>2</v>
      </c>
      <c r="C20" s="36">
        <v>21501</v>
      </c>
      <c r="D20" s="19">
        <f>C20/4</f>
        <v>5375.25</v>
      </c>
      <c r="E20" s="36"/>
    </row>
    <row r="21" spans="1:7">
      <c r="A21" s="10" t="s">
        <v>4</v>
      </c>
      <c r="B21" s="11" t="s">
        <v>3</v>
      </c>
      <c r="C21" s="36">
        <v>19.05</v>
      </c>
      <c r="D21" s="36">
        <f t="shared" si="0"/>
        <v>19.05</v>
      </c>
      <c r="E21" s="36"/>
    </row>
    <row r="22" spans="1:7" ht="21.95" customHeight="1">
      <c r="A22" s="10" t="s">
        <v>26</v>
      </c>
      <c r="B22" s="6" t="s">
        <v>27</v>
      </c>
      <c r="C22" s="36">
        <f>C20/12/C21*1000</f>
        <v>94055.118110236217</v>
      </c>
      <c r="D22" s="36">
        <f t="shared" si="0"/>
        <v>94055.118110236217</v>
      </c>
      <c r="E22" s="36"/>
    </row>
    <row r="23" spans="1:7" ht="39">
      <c r="A23" s="14" t="s">
        <v>25</v>
      </c>
      <c r="B23" s="6" t="s">
        <v>2</v>
      </c>
      <c r="C23" s="45">
        <v>5371</v>
      </c>
      <c r="D23" s="19">
        <f>C23/4</f>
        <v>1342.75</v>
      </c>
      <c r="E23" s="36"/>
    </row>
    <row r="24" spans="1:7">
      <c r="A24" s="10" t="s">
        <v>4</v>
      </c>
      <c r="B24" s="11" t="s">
        <v>3</v>
      </c>
      <c r="C24" s="45">
        <v>7.5</v>
      </c>
      <c r="D24" s="36">
        <f t="shared" si="0"/>
        <v>7.5</v>
      </c>
      <c r="E24" s="36"/>
    </row>
    <row r="25" spans="1:7" ht="21.95" customHeight="1">
      <c r="A25" s="10" t="s">
        <v>26</v>
      </c>
      <c r="B25" s="6" t="s">
        <v>27</v>
      </c>
      <c r="C25" s="45">
        <f>C23/C24/12*1000</f>
        <v>59677.777777777774</v>
      </c>
      <c r="D25" s="36">
        <f t="shared" si="0"/>
        <v>59677.777777777774</v>
      </c>
      <c r="E25" s="36"/>
    </row>
    <row r="26" spans="1:7" ht="25.5">
      <c r="A26" s="7" t="s">
        <v>23</v>
      </c>
      <c r="B26" s="6" t="s">
        <v>2</v>
      </c>
      <c r="C26" s="45">
        <v>8877</v>
      </c>
      <c r="D26" s="19">
        <f>C26/4</f>
        <v>2219.25</v>
      </c>
      <c r="E26" s="36"/>
    </row>
    <row r="27" spans="1:7">
      <c r="A27" s="10" t="s">
        <v>4</v>
      </c>
      <c r="B27" s="11" t="s">
        <v>3</v>
      </c>
      <c r="C27" s="45">
        <v>14.5</v>
      </c>
      <c r="D27" s="36">
        <f t="shared" si="0"/>
        <v>14.5</v>
      </c>
      <c r="E27" s="36"/>
    </row>
    <row r="28" spans="1:7" ht="21.95" customHeight="1">
      <c r="A28" s="10" t="s">
        <v>26</v>
      </c>
      <c r="B28" s="6" t="s">
        <v>27</v>
      </c>
      <c r="C28" s="45">
        <f>C26/12/C27*1000</f>
        <v>51017.241379310341</v>
      </c>
      <c r="D28" s="36">
        <f t="shared" si="0"/>
        <v>51017.241379310341</v>
      </c>
      <c r="E28" s="36"/>
    </row>
    <row r="29" spans="1:7" ht="25.5">
      <c r="A29" s="5" t="s">
        <v>5</v>
      </c>
      <c r="B29" s="6" t="s">
        <v>2</v>
      </c>
      <c r="C29" s="53">
        <v>3998</v>
      </c>
      <c r="D29" s="53">
        <f>C29/4</f>
        <v>999.5</v>
      </c>
      <c r="E29" s="36"/>
    </row>
    <row r="30" spans="1:7" ht="36.75">
      <c r="A30" s="12" t="s">
        <v>6</v>
      </c>
      <c r="B30" s="6" t="s">
        <v>2</v>
      </c>
      <c r="C30" s="53">
        <v>3922</v>
      </c>
      <c r="D30" s="53">
        <f t="shared" ref="D30:D33" si="3">C30/4</f>
        <v>980.5</v>
      </c>
      <c r="E30" s="36"/>
    </row>
    <row r="31" spans="1:7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36"/>
    </row>
    <row r="32" spans="1:7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36"/>
    </row>
    <row r="33" spans="1:5" ht="38.25" customHeight="1">
      <c r="A33" s="12" t="s">
        <v>9</v>
      </c>
      <c r="B33" s="6" t="s">
        <v>2</v>
      </c>
      <c r="C33" s="53">
        <v>2659</v>
      </c>
      <c r="D33" s="53">
        <f t="shared" si="3"/>
        <v>664.75</v>
      </c>
      <c r="E33" s="3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G35"/>
  <sheetViews>
    <sheetView tabSelected="1" topLeftCell="A9" zoomScale="69" zoomScaleNormal="69" workbookViewId="0">
      <pane xSplit="1" ySplit="4" topLeftCell="B13" activePane="bottomRight" state="frozen"/>
      <selection activeCell="A9" sqref="A9"/>
      <selection pane="topRight" activeCell="B9" sqref="B9"/>
      <selection pane="bottomLeft" activeCell="A11" sqref="A11"/>
      <selection pane="bottomRight" activeCell="E20" sqref="E20"/>
    </sheetView>
  </sheetViews>
  <sheetFormatPr defaultColWidth="9.140625" defaultRowHeight="20.25"/>
  <cols>
    <col min="1" max="1" width="69.42578125" style="2" customWidth="1"/>
    <col min="2" max="2" width="9.140625" style="3"/>
    <col min="3" max="3" width="15.7109375" style="18" customWidth="1"/>
    <col min="4" max="4" width="16.5703125" style="18" customWidth="1"/>
    <col min="5" max="5" width="18.570312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46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68" t="s">
        <v>15</v>
      </c>
      <c r="B9" s="68"/>
      <c r="C9" s="68"/>
      <c r="D9" s="68"/>
      <c r="E9" s="68"/>
    </row>
    <row r="10" spans="1:7">
      <c r="A10" s="68" t="s">
        <v>66</v>
      </c>
      <c r="B10" s="68"/>
      <c r="C10" s="68"/>
      <c r="D10" s="68"/>
      <c r="E10" s="68"/>
    </row>
    <row r="11" spans="1:7" ht="20.25" customHeight="1">
      <c r="A11" s="1"/>
    </row>
    <row r="12" spans="1:7">
      <c r="A12" s="69" t="s">
        <v>46</v>
      </c>
      <c r="B12" s="69"/>
      <c r="C12" s="69"/>
      <c r="D12" s="69"/>
      <c r="E12" s="69"/>
    </row>
    <row r="13" spans="1:7">
      <c r="A13" s="5" t="s">
        <v>21</v>
      </c>
      <c r="B13" s="6" t="s">
        <v>10</v>
      </c>
      <c r="C13" s="36">
        <v>19</v>
      </c>
      <c r="D13" s="36">
        <v>276</v>
      </c>
      <c r="E13" s="36"/>
    </row>
    <row r="14" spans="1:7" ht="25.5">
      <c r="A14" s="10" t="s">
        <v>24</v>
      </c>
      <c r="B14" s="6" t="s">
        <v>2</v>
      </c>
      <c r="C14" s="19">
        <f>(C15-C34)/C13</f>
        <v>1699.1052631578948</v>
      </c>
      <c r="D14" s="19">
        <f t="shared" ref="D14" si="0">(D15-D34)/D13</f>
        <v>29.241847826086957</v>
      </c>
      <c r="E14" s="19"/>
    </row>
    <row r="15" spans="1:7" ht="25.5">
      <c r="A15" s="5" t="s">
        <v>11</v>
      </c>
      <c r="B15" s="6" t="s">
        <v>2</v>
      </c>
      <c r="C15" s="54">
        <f>C17+C31+C32+C33+C34+C35</f>
        <v>32391</v>
      </c>
      <c r="D15" s="54">
        <f t="shared" ref="D15" si="1">D17+D31+D32+D33+D34+D35</f>
        <v>8097.75</v>
      </c>
      <c r="E15" s="54"/>
      <c r="F15" s="18"/>
    </row>
    <row r="16" spans="1:7">
      <c r="A16" s="8" t="s">
        <v>0</v>
      </c>
      <c r="B16" s="9"/>
      <c r="C16" s="19">
        <v>0</v>
      </c>
      <c r="D16" s="19">
        <v>0</v>
      </c>
      <c r="E16" s="19"/>
      <c r="G16" s="18"/>
    </row>
    <row r="17" spans="1:6" s="23" customFormat="1" ht="25.5">
      <c r="A17" s="20" t="s">
        <v>12</v>
      </c>
      <c r="B17" s="21" t="s">
        <v>2</v>
      </c>
      <c r="C17" s="54">
        <f>C19+C22+C25+C28</f>
        <v>24485</v>
      </c>
      <c r="D17" s="54">
        <f t="shared" ref="D17" si="2">D19+D22+D25+D28</f>
        <v>6121.25</v>
      </c>
      <c r="E17" s="54"/>
    </row>
    <row r="18" spans="1:6">
      <c r="A18" s="8" t="s">
        <v>1</v>
      </c>
      <c r="B18" s="9"/>
      <c r="C18" s="19"/>
      <c r="D18" s="19">
        <f t="shared" ref="D18:D30" si="3">C18</f>
        <v>0</v>
      </c>
      <c r="E18" s="19"/>
    </row>
    <row r="19" spans="1:6" s="23" customFormat="1" ht="25.5">
      <c r="A19" s="26" t="s">
        <v>29</v>
      </c>
      <c r="B19" s="21" t="s">
        <v>2</v>
      </c>
      <c r="C19" s="36">
        <v>2098</v>
      </c>
      <c r="D19" s="19">
        <f>C19/4</f>
        <v>524.5</v>
      </c>
      <c r="E19" s="36"/>
    </row>
    <row r="20" spans="1:6" s="23" customFormat="1">
      <c r="A20" s="27" t="s">
        <v>4</v>
      </c>
      <c r="B20" s="28" t="s">
        <v>3</v>
      </c>
      <c r="C20" s="43">
        <v>2</v>
      </c>
      <c r="D20" s="19">
        <f t="shared" si="3"/>
        <v>2</v>
      </c>
      <c r="E20" s="43"/>
    </row>
    <row r="21" spans="1:6" s="23" customFormat="1" ht="21.95" customHeight="1">
      <c r="A21" s="27" t="s">
        <v>26</v>
      </c>
      <c r="B21" s="21" t="s">
        <v>27</v>
      </c>
      <c r="C21" s="36">
        <f>C19/C20/12*1000+200</f>
        <v>87616.666666666672</v>
      </c>
      <c r="D21" s="19">
        <f t="shared" si="3"/>
        <v>87616.666666666672</v>
      </c>
      <c r="E21" s="36"/>
    </row>
    <row r="22" spans="1:6" s="23" customFormat="1" ht="25.5">
      <c r="A22" s="26" t="s">
        <v>30</v>
      </c>
      <c r="B22" s="21" t="s">
        <v>2</v>
      </c>
      <c r="C22" s="36">
        <v>10913</v>
      </c>
      <c r="D22" s="19">
        <f>C22/4</f>
        <v>2728.25</v>
      </c>
      <c r="E22" s="36"/>
    </row>
    <row r="23" spans="1:6" s="23" customFormat="1">
      <c r="A23" s="27" t="s">
        <v>4</v>
      </c>
      <c r="B23" s="28" t="s">
        <v>3</v>
      </c>
      <c r="C23" s="43">
        <v>9.1999999999999993</v>
      </c>
      <c r="D23" s="19">
        <f t="shared" si="3"/>
        <v>9.1999999999999993</v>
      </c>
      <c r="E23" s="43"/>
    </row>
    <row r="24" spans="1:6" s="23" customFormat="1" ht="21.95" customHeight="1">
      <c r="A24" s="27" t="s">
        <v>26</v>
      </c>
      <c r="B24" s="21" t="s">
        <v>27</v>
      </c>
      <c r="C24" s="36">
        <f>C22/12/C23*1000</f>
        <v>98849.637681159424</v>
      </c>
      <c r="D24" s="19">
        <f t="shared" si="3"/>
        <v>98849.637681159424</v>
      </c>
      <c r="E24" s="36"/>
    </row>
    <row r="25" spans="1:6" ht="39">
      <c r="A25" s="14" t="s">
        <v>25</v>
      </c>
      <c r="B25" s="6" t="s">
        <v>2</v>
      </c>
      <c r="C25" s="36">
        <v>4543</v>
      </c>
      <c r="D25" s="19">
        <f>C25/4</f>
        <v>1135.75</v>
      </c>
      <c r="E25" s="36"/>
    </row>
    <row r="26" spans="1:6">
      <c r="A26" s="10" t="s">
        <v>4</v>
      </c>
      <c r="B26" s="11" t="s">
        <v>3</v>
      </c>
      <c r="C26" s="43">
        <v>5</v>
      </c>
      <c r="D26" s="19">
        <f t="shared" si="3"/>
        <v>5</v>
      </c>
      <c r="E26" s="43"/>
    </row>
    <row r="27" spans="1:6" ht="21.95" customHeight="1">
      <c r="A27" s="10" t="s">
        <v>26</v>
      </c>
      <c r="B27" s="6" t="s">
        <v>27</v>
      </c>
      <c r="C27" s="36">
        <f>C25/C26/12*1000</f>
        <v>75716.666666666672</v>
      </c>
      <c r="D27" s="19">
        <f t="shared" si="3"/>
        <v>75716.666666666672</v>
      </c>
      <c r="E27" s="36"/>
    </row>
    <row r="28" spans="1:6" ht="25.5">
      <c r="A28" s="7" t="s">
        <v>23</v>
      </c>
      <c r="B28" s="6" t="s">
        <v>2</v>
      </c>
      <c r="C28" s="36">
        <v>6931</v>
      </c>
      <c r="D28" s="19">
        <f>C28/4</f>
        <v>1732.75</v>
      </c>
      <c r="E28" s="36"/>
    </row>
    <row r="29" spans="1:6">
      <c r="A29" s="10" t="s">
        <v>4</v>
      </c>
      <c r="B29" s="11" t="s">
        <v>3</v>
      </c>
      <c r="C29" s="43">
        <v>12</v>
      </c>
      <c r="D29" s="19">
        <f t="shared" si="3"/>
        <v>12</v>
      </c>
      <c r="E29" s="43"/>
    </row>
    <row r="30" spans="1:6" ht="21.95" customHeight="1">
      <c r="A30" s="10" t="s">
        <v>26</v>
      </c>
      <c r="B30" s="6" t="s">
        <v>27</v>
      </c>
      <c r="C30" s="36">
        <f>C28/12/C29*1000</f>
        <v>48131.944444444453</v>
      </c>
      <c r="D30" s="19">
        <f t="shared" si="3"/>
        <v>48131.944444444453</v>
      </c>
      <c r="E30" s="36"/>
    </row>
    <row r="31" spans="1:6" ht="25.5">
      <c r="A31" s="5" t="s">
        <v>5</v>
      </c>
      <c r="B31" s="6" t="s">
        <v>2</v>
      </c>
      <c r="C31" s="52">
        <v>2908</v>
      </c>
      <c r="D31" s="53">
        <f>C31/4</f>
        <v>727</v>
      </c>
      <c r="E31" s="36"/>
    </row>
    <row r="32" spans="1:6" ht="36.75">
      <c r="A32" s="12" t="s">
        <v>6</v>
      </c>
      <c r="B32" s="6" t="s">
        <v>2</v>
      </c>
      <c r="C32" s="53">
        <v>2521</v>
      </c>
      <c r="D32" s="53">
        <f t="shared" ref="D32:D35" si="4">C32/4</f>
        <v>630.25</v>
      </c>
      <c r="E32" s="19"/>
      <c r="F32" s="48"/>
    </row>
    <row r="33" spans="1:5" ht="25.5">
      <c r="A33" s="12" t="s">
        <v>7</v>
      </c>
      <c r="B33" s="6" t="s">
        <v>2</v>
      </c>
      <c r="C33" s="53">
        <v>0</v>
      </c>
      <c r="D33" s="53">
        <f t="shared" si="4"/>
        <v>0</v>
      </c>
      <c r="E33" s="19"/>
    </row>
    <row r="34" spans="1:5" ht="36.75">
      <c r="A34" s="12" t="s">
        <v>8</v>
      </c>
      <c r="B34" s="6" t="s">
        <v>2</v>
      </c>
      <c r="C34" s="53">
        <v>108</v>
      </c>
      <c r="D34" s="53">
        <f t="shared" si="4"/>
        <v>27</v>
      </c>
      <c r="E34" s="19"/>
    </row>
    <row r="35" spans="1:5" ht="38.25" customHeight="1">
      <c r="A35" s="12" t="s">
        <v>9</v>
      </c>
      <c r="B35" s="6" t="s">
        <v>2</v>
      </c>
      <c r="C35" s="53">
        <v>2369</v>
      </c>
      <c r="D35" s="53">
        <f t="shared" si="4"/>
        <v>592.25</v>
      </c>
      <c r="E35" s="19"/>
    </row>
  </sheetData>
  <mergeCells count="7">
    <mergeCell ref="A1:E1"/>
    <mergeCell ref="A2:E2"/>
    <mergeCell ref="A4:E4"/>
    <mergeCell ref="A5:E5"/>
    <mergeCell ref="A9:E9"/>
    <mergeCell ref="A10:E10"/>
    <mergeCell ref="A12:E12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5.7109375" style="2" customWidth="1"/>
    <col min="4" max="4" width="15.42578125" style="2" customWidth="1"/>
    <col min="5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47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1" t="s">
        <v>56</v>
      </c>
      <c r="D9" s="71"/>
      <c r="E9" s="71"/>
    </row>
    <row r="10" spans="1:7" ht="40.5">
      <c r="A10" s="71"/>
      <c r="B10" s="72"/>
      <c r="C10" s="16" t="s">
        <v>19</v>
      </c>
      <c r="D10" s="16" t="s">
        <v>20</v>
      </c>
      <c r="E10" s="15" t="s">
        <v>14</v>
      </c>
    </row>
    <row r="11" spans="1:7">
      <c r="A11" s="5" t="s">
        <v>21</v>
      </c>
      <c r="B11" s="6" t="s">
        <v>10</v>
      </c>
      <c r="C11" s="22">
        <v>30</v>
      </c>
      <c r="D11" s="22">
        <f>C11</f>
        <v>30</v>
      </c>
      <c r="E11" s="22"/>
    </row>
    <row r="12" spans="1:7" ht="25.5">
      <c r="A12" s="10" t="s">
        <v>24</v>
      </c>
      <c r="B12" s="6" t="s">
        <v>2</v>
      </c>
      <c r="C12" s="17">
        <f>(C13-C32)/C11</f>
        <v>1335</v>
      </c>
      <c r="D12" s="22">
        <f t="shared" ref="D12:D28" si="0">C12</f>
        <v>1335</v>
      </c>
      <c r="E12" s="22"/>
    </row>
    <row r="13" spans="1:7" ht="25.5">
      <c r="A13" s="5" t="s">
        <v>11</v>
      </c>
      <c r="B13" s="6" t="s">
        <v>2</v>
      </c>
      <c r="C13" s="54">
        <f>C15+C29+C30+C31+C32+C33</f>
        <v>40158</v>
      </c>
      <c r="D13" s="54">
        <f t="shared" ref="D13" si="1">D15+D29+D30+D31+D32+D33</f>
        <v>10039.5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31313</v>
      </c>
      <c r="D15" s="54">
        <f t="shared" ref="D15" si="2">D17+D20+D23+D26</f>
        <v>7828.25</v>
      </c>
      <c r="E15" s="54"/>
    </row>
    <row r="16" spans="1:7">
      <c r="A16" s="8" t="s">
        <v>1</v>
      </c>
      <c r="B16" s="9"/>
      <c r="C16" s="17"/>
      <c r="D16" s="22">
        <f t="shared" si="0"/>
        <v>0</v>
      </c>
      <c r="E16" s="22"/>
    </row>
    <row r="17" spans="1:5" s="23" customFormat="1" ht="25.5">
      <c r="A17" s="26" t="s">
        <v>29</v>
      </c>
      <c r="B17" s="21" t="s">
        <v>2</v>
      </c>
      <c r="C17" s="32">
        <v>2341</v>
      </c>
      <c r="D17" s="19">
        <f>C17/4</f>
        <v>585.25</v>
      </c>
      <c r="E17" s="22"/>
    </row>
    <row r="18" spans="1:5" s="23" customFormat="1">
      <c r="A18" s="27" t="s">
        <v>4</v>
      </c>
      <c r="B18" s="28" t="s">
        <v>3</v>
      </c>
      <c r="C18" s="33">
        <v>2</v>
      </c>
      <c r="D18" s="22">
        <f t="shared" si="0"/>
        <v>2</v>
      </c>
      <c r="E18" s="22"/>
    </row>
    <row r="19" spans="1:5" s="23" customFormat="1" ht="21.95" customHeight="1">
      <c r="A19" s="27" t="s">
        <v>26</v>
      </c>
      <c r="B19" s="21" t="s">
        <v>27</v>
      </c>
      <c r="C19" s="45">
        <f>C17/12/C18*1000</f>
        <v>97541.666666666672</v>
      </c>
      <c r="D19" s="36">
        <f t="shared" si="0"/>
        <v>97541.666666666672</v>
      </c>
      <c r="E19" s="22"/>
    </row>
    <row r="20" spans="1:5" s="23" customFormat="1" ht="25.5">
      <c r="A20" s="26" t="s">
        <v>30</v>
      </c>
      <c r="B20" s="21" t="s">
        <v>2</v>
      </c>
      <c r="C20" s="32">
        <v>15206</v>
      </c>
      <c r="D20" s="19">
        <f>C20/4</f>
        <v>3801.5</v>
      </c>
      <c r="E20" s="22"/>
    </row>
    <row r="21" spans="1:5">
      <c r="A21" s="10" t="s">
        <v>4</v>
      </c>
      <c r="B21" s="11" t="s">
        <v>3</v>
      </c>
      <c r="C21" s="33">
        <v>13.67</v>
      </c>
      <c r="D21" s="22">
        <f t="shared" si="0"/>
        <v>13.67</v>
      </c>
      <c r="E21" s="22"/>
    </row>
    <row r="22" spans="1:5" ht="21.95" customHeight="1">
      <c r="A22" s="10" t="s">
        <v>26</v>
      </c>
      <c r="B22" s="6" t="s">
        <v>27</v>
      </c>
      <c r="C22" s="56">
        <f>C20/12/C21*1000</f>
        <v>92696.903194342856</v>
      </c>
      <c r="D22" s="57">
        <f t="shared" si="0"/>
        <v>92696.903194342856</v>
      </c>
      <c r="E22" s="22"/>
    </row>
    <row r="23" spans="1:5" ht="39">
      <c r="A23" s="14" t="s">
        <v>25</v>
      </c>
      <c r="B23" s="6" t="s">
        <v>2</v>
      </c>
      <c r="C23" s="32">
        <v>4623</v>
      </c>
      <c r="D23" s="19">
        <f>C23/4</f>
        <v>1155.75</v>
      </c>
      <c r="E23" s="22"/>
    </row>
    <row r="24" spans="1:5">
      <c r="A24" s="10" t="s">
        <v>4</v>
      </c>
      <c r="B24" s="11" t="s">
        <v>3</v>
      </c>
      <c r="C24" s="33">
        <v>6</v>
      </c>
      <c r="D24" s="22">
        <f t="shared" si="0"/>
        <v>6</v>
      </c>
      <c r="E24" s="22"/>
    </row>
    <row r="25" spans="1:5" ht="21.95" customHeight="1">
      <c r="A25" s="10" t="s">
        <v>26</v>
      </c>
      <c r="B25" s="6" t="s">
        <v>27</v>
      </c>
      <c r="C25" s="45">
        <f>C23/C24/12*1000</f>
        <v>64208.333333333328</v>
      </c>
      <c r="D25" s="36">
        <f t="shared" si="0"/>
        <v>64208.333333333328</v>
      </c>
      <c r="E25" s="22"/>
    </row>
    <row r="26" spans="1:5" ht="25.5">
      <c r="A26" s="7" t="s">
        <v>23</v>
      </c>
      <c r="B26" s="6" t="s">
        <v>2</v>
      </c>
      <c r="C26" s="32">
        <v>9143</v>
      </c>
      <c r="D26" s="19">
        <f>C26/4</f>
        <v>2285.75</v>
      </c>
      <c r="E26" s="22"/>
    </row>
    <row r="27" spans="1:5">
      <c r="A27" s="10" t="s">
        <v>4</v>
      </c>
      <c r="B27" s="11" t="s">
        <v>3</v>
      </c>
      <c r="C27" s="33">
        <v>13</v>
      </c>
      <c r="D27" s="22">
        <f t="shared" si="0"/>
        <v>13</v>
      </c>
      <c r="E27" s="22"/>
    </row>
    <row r="28" spans="1:5" ht="21.95" customHeight="1">
      <c r="A28" s="10" t="s">
        <v>26</v>
      </c>
      <c r="B28" s="6" t="s">
        <v>27</v>
      </c>
      <c r="C28" s="56">
        <f>C26/12/C27*1000</f>
        <v>58608.974358974359</v>
      </c>
      <c r="D28" s="57">
        <f t="shared" si="0"/>
        <v>58608.974358974359</v>
      </c>
      <c r="E28" s="22"/>
    </row>
    <row r="29" spans="1:5" ht="25.5">
      <c r="A29" s="5" t="s">
        <v>5</v>
      </c>
      <c r="B29" s="6" t="s">
        <v>2</v>
      </c>
      <c r="C29" s="58">
        <v>3155</v>
      </c>
      <c r="D29" s="53">
        <f>C29/4</f>
        <v>788.75</v>
      </c>
      <c r="E29" s="22"/>
    </row>
    <row r="30" spans="1:5" ht="36.75">
      <c r="A30" s="12" t="s">
        <v>6</v>
      </c>
      <c r="B30" s="6" t="s">
        <v>2</v>
      </c>
      <c r="C30" s="58">
        <v>3629</v>
      </c>
      <c r="D30" s="53">
        <f t="shared" ref="D30:D33" si="3">C30/4</f>
        <v>907.25</v>
      </c>
      <c r="E30" s="22"/>
    </row>
    <row r="31" spans="1:5" ht="25.5">
      <c r="A31" s="12" t="s">
        <v>7</v>
      </c>
      <c r="B31" s="6" t="s">
        <v>2</v>
      </c>
      <c r="C31" s="58">
        <v>0</v>
      </c>
      <c r="D31" s="53">
        <f t="shared" si="3"/>
        <v>0</v>
      </c>
      <c r="E31" s="22"/>
    </row>
    <row r="32" spans="1:5" ht="36.75">
      <c r="A32" s="12" t="s">
        <v>8</v>
      </c>
      <c r="B32" s="6" t="s">
        <v>2</v>
      </c>
      <c r="C32" s="58">
        <v>108</v>
      </c>
      <c r="D32" s="53">
        <f t="shared" si="3"/>
        <v>27</v>
      </c>
      <c r="E32" s="22"/>
    </row>
    <row r="33" spans="1:5" ht="38.25" customHeight="1">
      <c r="A33" s="12" t="s">
        <v>9</v>
      </c>
      <c r="B33" s="6" t="s">
        <v>2</v>
      </c>
      <c r="C33" s="58">
        <v>1953</v>
      </c>
      <c r="D33" s="53">
        <f t="shared" si="3"/>
        <v>488.25</v>
      </c>
      <c r="E33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3"/>
  <sheetViews>
    <sheetView topLeftCell="A8" zoomScale="71" zoomScaleNormal="71" workbookViewId="0">
      <pane xSplit="1" ySplit="3" topLeftCell="B11" activePane="bottomRight" state="frozen"/>
      <selection activeCell="A8" sqref="A8"/>
      <selection pane="topRight" activeCell="B8" sqref="B8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5.85546875" style="18" customWidth="1"/>
    <col min="4" max="4" width="16" style="18" customWidth="1"/>
    <col min="5" max="5" width="16.2851562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48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48</v>
      </c>
      <c r="D11" s="36">
        <f>C11</f>
        <v>48</v>
      </c>
      <c r="E11" s="36"/>
    </row>
    <row r="12" spans="1:7" ht="25.5">
      <c r="A12" s="10" t="s">
        <v>24</v>
      </c>
      <c r="B12" s="6" t="s">
        <v>2</v>
      </c>
      <c r="C12" s="19">
        <f>(C13-C32)/C11</f>
        <v>989.72916666666663</v>
      </c>
      <c r="D12" s="36">
        <f t="shared" ref="D12:D28" si="0">C12</f>
        <v>989.72916666666663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47615</v>
      </c>
      <c r="D13" s="54">
        <f t="shared" ref="D13" si="1">D15+D29+D30+D31+D32+D33</f>
        <v>11903.75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37190</v>
      </c>
      <c r="D15" s="54">
        <f t="shared" ref="D15" si="2">D17+D20+D23+D26</f>
        <v>9297.5</v>
      </c>
      <c r="E15" s="54"/>
    </row>
    <row r="16" spans="1:7">
      <c r="A16" s="8" t="s">
        <v>1</v>
      </c>
      <c r="B16" s="9"/>
      <c r="C16" s="19"/>
      <c r="D16" s="36">
        <f t="shared" si="0"/>
        <v>0</v>
      </c>
      <c r="E16" s="36"/>
    </row>
    <row r="17" spans="1:5" s="23" customFormat="1" ht="25.5">
      <c r="A17" s="26" t="s">
        <v>29</v>
      </c>
      <c r="B17" s="21" t="s">
        <v>2</v>
      </c>
      <c r="C17" s="45">
        <v>2289</v>
      </c>
      <c r="D17" s="19">
        <f>C17/4</f>
        <v>572.25</v>
      </c>
      <c r="E17" s="36"/>
    </row>
    <row r="18" spans="1:5" s="23" customFormat="1">
      <c r="A18" s="27" t="s">
        <v>4</v>
      </c>
      <c r="B18" s="28" t="s">
        <v>3</v>
      </c>
      <c r="C18" s="46">
        <v>2</v>
      </c>
      <c r="D18" s="36">
        <f t="shared" si="0"/>
        <v>2</v>
      </c>
      <c r="E18" s="36"/>
    </row>
    <row r="19" spans="1:5" s="23" customFormat="1" ht="21.95" customHeight="1">
      <c r="A19" s="27" t="s">
        <v>26</v>
      </c>
      <c r="B19" s="21" t="s">
        <v>27</v>
      </c>
      <c r="C19" s="45">
        <f>C17/C18/12*1000+200</f>
        <v>95575</v>
      </c>
      <c r="D19" s="36">
        <f t="shared" si="0"/>
        <v>95575</v>
      </c>
      <c r="E19" s="36"/>
    </row>
    <row r="20" spans="1:5" s="23" customFormat="1" ht="25.5">
      <c r="A20" s="26" t="s">
        <v>30</v>
      </c>
      <c r="B20" s="21" t="s">
        <v>2</v>
      </c>
      <c r="C20" s="45">
        <v>22335</v>
      </c>
      <c r="D20" s="19">
        <f>C20/4</f>
        <v>5583.75</v>
      </c>
      <c r="E20" s="36"/>
    </row>
    <row r="21" spans="1:5" s="23" customFormat="1">
      <c r="A21" s="27" t="s">
        <v>4</v>
      </c>
      <c r="B21" s="28" t="s">
        <v>3</v>
      </c>
      <c r="C21" s="46">
        <v>18.72</v>
      </c>
      <c r="D21" s="36">
        <f t="shared" si="0"/>
        <v>18.72</v>
      </c>
      <c r="E21" s="36"/>
    </row>
    <row r="22" spans="1:5" s="23" customFormat="1" ht="21.95" customHeight="1">
      <c r="A22" s="27" t="s">
        <v>26</v>
      </c>
      <c r="B22" s="21" t="s">
        <v>27</v>
      </c>
      <c r="C22" s="45">
        <f>C20/12/C21*1000</f>
        <v>99425.74786324786</v>
      </c>
      <c r="D22" s="36">
        <f t="shared" si="0"/>
        <v>99425.74786324786</v>
      </c>
      <c r="E22" s="36"/>
    </row>
    <row r="23" spans="1:5" ht="39">
      <c r="A23" s="14" t="s">
        <v>25</v>
      </c>
      <c r="B23" s="6" t="s">
        <v>2</v>
      </c>
      <c r="C23" s="45">
        <v>4011</v>
      </c>
      <c r="D23" s="19">
        <f>C23/4</f>
        <v>1002.75</v>
      </c>
      <c r="E23" s="36"/>
    </row>
    <row r="24" spans="1:5">
      <c r="A24" s="10" t="s">
        <v>4</v>
      </c>
      <c r="B24" s="11" t="s">
        <v>3</v>
      </c>
      <c r="C24" s="46">
        <v>5</v>
      </c>
      <c r="D24" s="36">
        <f t="shared" si="0"/>
        <v>5</v>
      </c>
      <c r="E24" s="36"/>
    </row>
    <row r="25" spans="1:5" ht="21.95" customHeight="1">
      <c r="A25" s="10" t="s">
        <v>26</v>
      </c>
      <c r="B25" s="6" t="s">
        <v>27</v>
      </c>
      <c r="C25" s="45">
        <f>C23/C24/12*1000</f>
        <v>66850.000000000015</v>
      </c>
      <c r="D25" s="36">
        <f t="shared" si="0"/>
        <v>66850.000000000015</v>
      </c>
      <c r="E25" s="36"/>
    </row>
    <row r="26" spans="1:5" ht="25.5">
      <c r="A26" s="7" t="s">
        <v>23</v>
      </c>
      <c r="B26" s="6" t="s">
        <v>2</v>
      </c>
      <c r="C26" s="45">
        <v>8555</v>
      </c>
      <c r="D26" s="19">
        <f>C26/4</f>
        <v>2138.75</v>
      </c>
      <c r="E26" s="36"/>
    </row>
    <row r="27" spans="1:5">
      <c r="A27" s="10" t="s">
        <v>4</v>
      </c>
      <c r="B27" s="11" t="s">
        <v>3</v>
      </c>
      <c r="C27" s="46">
        <v>16</v>
      </c>
      <c r="D27" s="36">
        <f t="shared" si="0"/>
        <v>16</v>
      </c>
      <c r="E27" s="36"/>
    </row>
    <row r="28" spans="1:5" ht="21.95" customHeight="1">
      <c r="A28" s="10" t="s">
        <v>26</v>
      </c>
      <c r="B28" s="6" t="s">
        <v>27</v>
      </c>
      <c r="C28" s="45">
        <f>C26/12/C27*1000</f>
        <v>44557.291666666664</v>
      </c>
      <c r="D28" s="36">
        <f t="shared" si="0"/>
        <v>44557.291666666664</v>
      </c>
      <c r="E28" s="36"/>
    </row>
    <row r="29" spans="1:5" ht="25.5">
      <c r="A29" s="5" t="s">
        <v>5</v>
      </c>
      <c r="B29" s="6" t="s">
        <v>2</v>
      </c>
      <c r="C29" s="53">
        <v>3528</v>
      </c>
      <c r="D29" s="53">
        <f>C29/4</f>
        <v>882</v>
      </c>
      <c r="E29" s="36"/>
    </row>
    <row r="30" spans="1:5" ht="36.75">
      <c r="A30" s="12" t="s">
        <v>6</v>
      </c>
      <c r="B30" s="6" t="s">
        <v>2</v>
      </c>
      <c r="C30" s="53">
        <v>5471</v>
      </c>
      <c r="D30" s="53">
        <f t="shared" ref="D30:D33" si="3">C30/4</f>
        <v>1367.75</v>
      </c>
      <c r="E30" s="36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36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36"/>
    </row>
    <row r="33" spans="1:5" ht="38.25" customHeight="1">
      <c r="A33" s="12" t="s">
        <v>9</v>
      </c>
      <c r="B33" s="6" t="s">
        <v>2</v>
      </c>
      <c r="C33" s="53">
        <v>1318</v>
      </c>
      <c r="D33" s="53">
        <f t="shared" si="3"/>
        <v>329.5</v>
      </c>
      <c r="E33" s="3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8" zoomScaleNormal="78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8.28515625" style="18" customWidth="1"/>
    <col min="4" max="4" width="17.140625" style="18" customWidth="1"/>
    <col min="5" max="5" width="16.71093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49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65</v>
      </c>
      <c r="D11" s="19">
        <v>65</v>
      </c>
      <c r="E11" s="19"/>
    </row>
    <row r="12" spans="1:7" ht="25.5">
      <c r="A12" s="10" t="s">
        <v>24</v>
      </c>
      <c r="B12" s="6" t="s">
        <v>2</v>
      </c>
      <c r="C12" s="19">
        <f>(C13-C32)/C11</f>
        <v>551.98461538461538</v>
      </c>
      <c r="D12" s="19">
        <f t="shared" ref="D12" si="0">(D13-D32)/D11</f>
        <v>137.99615384615385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35987</v>
      </c>
      <c r="D13" s="54">
        <f t="shared" ref="D13" si="1">D15+D29+D30+D31+D32+D33</f>
        <v>8996.75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27709</v>
      </c>
      <c r="D15" s="54">
        <f t="shared" ref="D15" si="2">D17+D20+D23+D26</f>
        <v>6927.25</v>
      </c>
      <c r="E15" s="54"/>
    </row>
    <row r="16" spans="1:7">
      <c r="A16" s="8" t="s">
        <v>1</v>
      </c>
      <c r="B16" s="9"/>
      <c r="C16" s="19"/>
      <c r="D16" s="19">
        <f t="shared" ref="D16:D28" si="3">C16</f>
        <v>0</v>
      </c>
      <c r="E16" s="19"/>
    </row>
    <row r="17" spans="1:5" s="23" customFormat="1" ht="25.5">
      <c r="A17" s="26" t="s">
        <v>29</v>
      </c>
      <c r="B17" s="21" t="s">
        <v>2</v>
      </c>
      <c r="C17" s="45">
        <v>2274.3000000000002</v>
      </c>
      <c r="D17" s="19">
        <f>C17/4</f>
        <v>568.57500000000005</v>
      </c>
      <c r="E17" s="45"/>
    </row>
    <row r="18" spans="1:5" s="23" customFormat="1">
      <c r="A18" s="27" t="s">
        <v>4</v>
      </c>
      <c r="B18" s="28" t="s">
        <v>3</v>
      </c>
      <c r="C18" s="46">
        <v>2</v>
      </c>
      <c r="D18" s="19">
        <f t="shared" si="3"/>
        <v>2</v>
      </c>
      <c r="E18" s="46"/>
    </row>
    <row r="19" spans="1:5" s="23" customFormat="1" ht="21.95" customHeight="1">
      <c r="A19" s="27" t="s">
        <v>26</v>
      </c>
      <c r="B19" s="21" t="s">
        <v>27</v>
      </c>
      <c r="C19" s="45">
        <f>C17/C18/12*1000+200</f>
        <v>94962.5</v>
      </c>
      <c r="D19" s="19">
        <f t="shared" si="3"/>
        <v>94962.5</v>
      </c>
      <c r="E19" s="45"/>
    </row>
    <row r="20" spans="1:5" s="23" customFormat="1" ht="25.5">
      <c r="A20" s="26" t="s">
        <v>30</v>
      </c>
      <c r="B20" s="21" t="s">
        <v>2</v>
      </c>
      <c r="C20" s="45">
        <v>15504</v>
      </c>
      <c r="D20" s="19">
        <f>C20/4</f>
        <v>3876</v>
      </c>
      <c r="E20" s="45"/>
    </row>
    <row r="21" spans="1:5" s="23" customFormat="1">
      <c r="A21" s="27" t="s">
        <v>4</v>
      </c>
      <c r="B21" s="28" t="s">
        <v>3</v>
      </c>
      <c r="C21" s="46">
        <v>13.61</v>
      </c>
      <c r="D21" s="19">
        <f t="shared" si="3"/>
        <v>13.61</v>
      </c>
      <c r="E21" s="46"/>
    </row>
    <row r="22" spans="1:5" ht="21.95" customHeight="1">
      <c r="A22" s="10" t="s">
        <v>26</v>
      </c>
      <c r="B22" s="6" t="s">
        <v>27</v>
      </c>
      <c r="C22" s="45">
        <f>C20/12/C21*1000</f>
        <v>94930.198383541516</v>
      </c>
      <c r="D22" s="19">
        <f t="shared" si="3"/>
        <v>94930.198383541516</v>
      </c>
      <c r="E22" s="45"/>
    </row>
    <row r="23" spans="1:5" ht="39">
      <c r="A23" s="14" t="s">
        <v>25</v>
      </c>
      <c r="B23" s="6" t="s">
        <v>2</v>
      </c>
      <c r="C23" s="45">
        <v>4874.8</v>
      </c>
      <c r="D23" s="19">
        <f>C23/4</f>
        <v>1218.7</v>
      </c>
      <c r="E23" s="45"/>
    </row>
    <row r="24" spans="1:5">
      <c r="A24" s="10" t="s">
        <v>4</v>
      </c>
      <c r="B24" s="11" t="s">
        <v>3</v>
      </c>
      <c r="C24" s="46">
        <v>6.5</v>
      </c>
      <c r="D24" s="19">
        <f t="shared" si="3"/>
        <v>6.5</v>
      </c>
      <c r="E24" s="46"/>
    </row>
    <row r="25" spans="1:5" ht="21.95" customHeight="1">
      <c r="A25" s="10" t="s">
        <v>26</v>
      </c>
      <c r="B25" s="6" t="s">
        <v>27</v>
      </c>
      <c r="C25" s="45">
        <f>C23/C24/12*1000</f>
        <v>62497.435897435898</v>
      </c>
      <c r="D25" s="19">
        <f t="shared" si="3"/>
        <v>62497.435897435898</v>
      </c>
      <c r="E25" s="45"/>
    </row>
    <row r="26" spans="1:5" ht="25.5">
      <c r="A26" s="7" t="s">
        <v>23</v>
      </c>
      <c r="B26" s="6" t="s">
        <v>2</v>
      </c>
      <c r="C26" s="45">
        <v>5055.8999999999996</v>
      </c>
      <c r="D26" s="19">
        <f>C26/4</f>
        <v>1263.9749999999999</v>
      </c>
      <c r="E26" s="45"/>
    </row>
    <row r="27" spans="1:5">
      <c r="A27" s="10" t="s">
        <v>4</v>
      </c>
      <c r="B27" s="11" t="s">
        <v>3</v>
      </c>
      <c r="C27" s="46">
        <v>9.5</v>
      </c>
      <c r="D27" s="19">
        <f t="shared" si="3"/>
        <v>9.5</v>
      </c>
      <c r="E27" s="46"/>
    </row>
    <row r="28" spans="1:5" ht="21.95" customHeight="1">
      <c r="A28" s="10" t="s">
        <v>26</v>
      </c>
      <c r="B28" s="6" t="s">
        <v>27</v>
      </c>
      <c r="C28" s="45">
        <f>C26/12/C27*1000</f>
        <v>44350</v>
      </c>
      <c r="D28" s="19">
        <f t="shared" si="3"/>
        <v>44350</v>
      </c>
      <c r="E28" s="45"/>
    </row>
    <row r="29" spans="1:5" ht="25.5">
      <c r="A29" s="5" t="s">
        <v>5</v>
      </c>
      <c r="B29" s="6" t="s">
        <v>2</v>
      </c>
      <c r="C29" s="53">
        <v>2833</v>
      </c>
      <c r="D29" s="53">
        <f>C29/4</f>
        <v>708.25</v>
      </c>
      <c r="E29" s="19"/>
    </row>
    <row r="30" spans="1:5" ht="36.75">
      <c r="A30" s="12" t="s">
        <v>6</v>
      </c>
      <c r="B30" s="6" t="s">
        <v>2</v>
      </c>
      <c r="C30" s="53">
        <v>4112</v>
      </c>
      <c r="D30" s="53">
        <f t="shared" ref="D30:D33" si="4">C30/4</f>
        <v>1028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4"/>
        <v>0</v>
      </c>
      <c r="E31" s="19"/>
    </row>
    <row r="32" spans="1:5" ht="36.75">
      <c r="A32" s="12" t="s">
        <v>8</v>
      </c>
      <c r="B32" s="6" t="s">
        <v>2</v>
      </c>
      <c r="C32" s="59">
        <v>108</v>
      </c>
      <c r="D32" s="53">
        <f t="shared" si="4"/>
        <v>27</v>
      </c>
      <c r="E32" s="47"/>
    </row>
    <row r="33" spans="1:5" ht="38.25" customHeight="1">
      <c r="A33" s="12" t="s">
        <v>9</v>
      </c>
      <c r="B33" s="6" t="s">
        <v>2</v>
      </c>
      <c r="C33" s="59">
        <v>1225</v>
      </c>
      <c r="D33" s="53">
        <f t="shared" si="4"/>
        <v>306.25</v>
      </c>
      <c r="E33" s="4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zoomScale="75" zoomScaleNormal="75" workbookViewId="0">
      <selection activeCell="A2" sqref="A2:XFD2"/>
    </sheetView>
  </sheetViews>
  <sheetFormatPr defaultColWidth="9.140625" defaultRowHeight="20.25"/>
  <cols>
    <col min="1" max="1" width="69.42578125" style="2" customWidth="1"/>
    <col min="2" max="2" width="9.140625" style="3"/>
    <col min="3" max="3" width="14.7109375" style="18" customWidth="1"/>
    <col min="4" max="4" width="14.140625" style="18" customWidth="1"/>
    <col min="5" max="5" width="15.85546875" style="18" customWidth="1"/>
    <col min="6" max="6" width="12" style="2" customWidth="1"/>
    <col min="7" max="7" width="15.28515625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33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57</v>
      </c>
      <c r="E10" s="41" t="s">
        <v>14</v>
      </c>
    </row>
    <row r="11" spans="1:7">
      <c r="A11" s="5" t="s">
        <v>21</v>
      </c>
      <c r="B11" s="6" t="s">
        <v>10</v>
      </c>
      <c r="C11" s="36">
        <v>403</v>
      </c>
      <c r="D11" s="36">
        <v>403</v>
      </c>
      <c r="E11" s="36"/>
    </row>
    <row r="12" spans="1:7" ht="25.5">
      <c r="A12" s="10" t="s">
        <v>24</v>
      </c>
      <c r="B12" s="6" t="s">
        <v>2</v>
      </c>
      <c r="C12" s="50">
        <f>(C13-C32)/C11</f>
        <v>260.83523573200989</v>
      </c>
      <c r="D12" s="50">
        <f t="shared" ref="D12" si="0">(D13-D32)/D11</f>
        <v>65.208808933002473</v>
      </c>
      <c r="E12" s="50"/>
    </row>
    <row r="13" spans="1:7" ht="25.5">
      <c r="A13" s="5" t="s">
        <v>11</v>
      </c>
      <c r="B13" s="6" t="s">
        <v>2</v>
      </c>
      <c r="C13" s="54">
        <f>C15+C29+C30+C31+C32+C33</f>
        <v>105738.4</v>
      </c>
      <c r="D13" s="54">
        <f t="shared" ref="D13:E13" si="1">D15+D29+D30+D31+D32+D33</f>
        <v>26434.6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77255.399999999994</v>
      </c>
      <c r="D15" s="54">
        <f t="shared" ref="D15:E15" si="2">D17+D20+D23+D26</f>
        <v>19313.849999999999</v>
      </c>
      <c r="E15" s="54">
        <f t="shared" si="2"/>
        <v>0</v>
      </c>
      <c r="F15" s="23">
        <v>-1833</v>
      </c>
    </row>
    <row r="16" spans="1:7" s="23" customFormat="1">
      <c r="A16" s="24" t="s">
        <v>1</v>
      </c>
      <c r="B16" s="25"/>
      <c r="C16" s="36">
        <v>0</v>
      </c>
      <c r="D16" s="36">
        <v>0</v>
      </c>
      <c r="E16" s="36">
        <v>0</v>
      </c>
    </row>
    <row r="17" spans="1:8" s="23" customFormat="1" ht="25.5">
      <c r="A17" s="26" t="s">
        <v>29</v>
      </c>
      <c r="B17" s="21" t="s">
        <v>2</v>
      </c>
      <c r="C17" s="36">
        <v>5922.4</v>
      </c>
      <c r="D17" s="19">
        <f>C17/4</f>
        <v>1480.6</v>
      </c>
      <c r="E17" s="36"/>
    </row>
    <row r="18" spans="1:8" s="23" customFormat="1">
      <c r="A18" s="27" t="s">
        <v>4</v>
      </c>
      <c r="B18" s="28" t="s">
        <v>3</v>
      </c>
      <c r="C18" s="36">
        <v>5</v>
      </c>
      <c r="D18" s="36">
        <v>5</v>
      </c>
      <c r="E18" s="36"/>
      <c r="F18" s="23" t="s">
        <v>31</v>
      </c>
      <c r="G18" s="23" t="s">
        <v>31</v>
      </c>
    </row>
    <row r="19" spans="1:8" s="23" customFormat="1" ht="21.95" customHeight="1">
      <c r="A19" s="27" t="s">
        <v>26</v>
      </c>
      <c r="B19" s="21" t="s">
        <v>27</v>
      </c>
      <c r="C19" s="50">
        <f>C17/C18/12*1000+200</f>
        <v>98906.666666666657</v>
      </c>
      <c r="D19" s="50">
        <f>D17/D18/3*1000+200</f>
        <v>98906.666666666657</v>
      </c>
      <c r="E19" s="50"/>
    </row>
    <row r="20" spans="1:8" s="23" customFormat="1" ht="25.5">
      <c r="A20" s="26" t="s">
        <v>30</v>
      </c>
      <c r="B20" s="21" t="s">
        <v>2</v>
      </c>
      <c r="C20" s="36">
        <v>50813</v>
      </c>
      <c r="D20" s="19">
        <f>C20/4</f>
        <v>12703.25</v>
      </c>
      <c r="E20" s="36"/>
    </row>
    <row r="21" spans="1:8" s="23" customFormat="1">
      <c r="A21" s="27" t="s">
        <v>4</v>
      </c>
      <c r="B21" s="28" t="s">
        <v>3</v>
      </c>
      <c r="C21" s="36">
        <v>42.64</v>
      </c>
      <c r="D21" s="36">
        <f t="shared" ref="D21:E31" si="3">C21</f>
        <v>42.64</v>
      </c>
      <c r="E21" s="36"/>
      <c r="G21" s="23" t="s">
        <v>31</v>
      </c>
      <c r="H21" s="23" t="s">
        <v>31</v>
      </c>
    </row>
    <row r="22" spans="1:8" s="23" customFormat="1" ht="21.95" customHeight="1">
      <c r="A22" s="27" t="s">
        <v>26</v>
      </c>
      <c r="B22" s="21" t="s">
        <v>27</v>
      </c>
      <c r="C22" s="50">
        <f>C20/C21/12*1000+200</f>
        <v>99506.20700437772</v>
      </c>
      <c r="D22" s="50">
        <f>D20/D21/3*1000+200</f>
        <v>99506.20700437772</v>
      </c>
      <c r="E22" s="50"/>
    </row>
    <row r="23" spans="1:8" s="23" customFormat="1" ht="39">
      <c r="A23" s="29" t="s">
        <v>25</v>
      </c>
      <c r="B23" s="21" t="s">
        <v>2</v>
      </c>
      <c r="C23" s="36">
        <v>8490</v>
      </c>
      <c r="D23" s="19">
        <f>C23/4</f>
        <v>2122.5</v>
      </c>
      <c r="E23" s="36"/>
    </row>
    <row r="24" spans="1:8" s="23" customFormat="1">
      <c r="A24" s="27" t="s">
        <v>4</v>
      </c>
      <c r="B24" s="28" t="s">
        <v>3</v>
      </c>
      <c r="C24" s="36">
        <v>9.5</v>
      </c>
      <c r="D24" s="36">
        <f t="shared" si="3"/>
        <v>9.5</v>
      </c>
      <c r="E24" s="36"/>
    </row>
    <row r="25" spans="1:8" s="23" customFormat="1" ht="21.95" customHeight="1">
      <c r="A25" s="27" t="s">
        <v>26</v>
      </c>
      <c r="B25" s="21" t="s">
        <v>27</v>
      </c>
      <c r="C25" s="50">
        <f>C23/C24/12*1000+200</f>
        <v>74673.68421052632</v>
      </c>
      <c r="D25" s="50">
        <f>D23/D24/3*1000+200</f>
        <v>74673.68421052632</v>
      </c>
      <c r="E25" s="50"/>
    </row>
    <row r="26" spans="1:8" s="23" customFormat="1" ht="25.5">
      <c r="A26" s="26" t="s">
        <v>23</v>
      </c>
      <c r="B26" s="21" t="s">
        <v>2</v>
      </c>
      <c r="C26" s="36">
        <v>12030</v>
      </c>
      <c r="D26" s="19">
        <f>C26/4</f>
        <v>3007.5</v>
      </c>
      <c r="E26" s="36"/>
    </row>
    <row r="27" spans="1:8" s="23" customFormat="1">
      <c r="A27" s="27" t="s">
        <v>4</v>
      </c>
      <c r="B27" s="28" t="s">
        <v>3</v>
      </c>
      <c r="C27" s="36">
        <v>19.25</v>
      </c>
      <c r="D27" s="36">
        <f t="shared" si="3"/>
        <v>19.25</v>
      </c>
      <c r="E27" s="36"/>
    </row>
    <row r="28" spans="1:8" s="23" customFormat="1" ht="21.95" customHeight="1">
      <c r="A28" s="27" t="s">
        <v>26</v>
      </c>
      <c r="B28" s="21" t="s">
        <v>27</v>
      </c>
      <c r="C28" s="50">
        <f>C26/C27/12*1000+200</f>
        <v>52277.922077922078</v>
      </c>
      <c r="D28" s="50">
        <f>D26/D27/3*1000+200</f>
        <v>52277.922077922078</v>
      </c>
      <c r="E28" s="50"/>
    </row>
    <row r="29" spans="1:8" s="23" customFormat="1" ht="25.5">
      <c r="A29" s="20" t="s">
        <v>5</v>
      </c>
      <c r="B29" s="21" t="s">
        <v>2</v>
      </c>
      <c r="C29" s="52">
        <v>7825.2</v>
      </c>
      <c r="D29" s="53">
        <f>C29/4</f>
        <v>1956.3</v>
      </c>
      <c r="E29" s="52"/>
    </row>
    <row r="30" spans="1:8" s="23" customFormat="1" ht="36.75">
      <c r="A30" s="30" t="s">
        <v>6</v>
      </c>
      <c r="B30" s="21" t="s">
        <v>2</v>
      </c>
      <c r="C30" s="36">
        <v>9800</v>
      </c>
      <c r="D30" s="53">
        <f t="shared" ref="D30:D33" si="4">C30/4</f>
        <v>2450</v>
      </c>
      <c r="E30" s="36"/>
    </row>
    <row r="31" spans="1:8" ht="25.5">
      <c r="A31" s="12" t="s">
        <v>7</v>
      </c>
      <c r="B31" s="6" t="s">
        <v>2</v>
      </c>
      <c r="C31" s="19">
        <v>0</v>
      </c>
      <c r="D31" s="53">
        <f t="shared" si="4"/>
        <v>0</v>
      </c>
      <c r="E31" s="36">
        <f t="shared" si="3"/>
        <v>0</v>
      </c>
    </row>
    <row r="32" spans="1:8" ht="36.75">
      <c r="A32" s="12" t="s">
        <v>8</v>
      </c>
      <c r="B32" s="6" t="s">
        <v>2</v>
      </c>
      <c r="C32" s="19">
        <v>621.79999999999995</v>
      </c>
      <c r="D32" s="53">
        <f t="shared" si="4"/>
        <v>155.44999999999999</v>
      </c>
      <c r="E32" s="36">
        <v>0</v>
      </c>
    </row>
    <row r="33" spans="1:5" ht="38.25" customHeight="1">
      <c r="A33" s="12" t="s">
        <v>9</v>
      </c>
      <c r="B33" s="6" t="s">
        <v>2</v>
      </c>
      <c r="C33" s="19">
        <v>10236</v>
      </c>
      <c r="D33" s="53">
        <f t="shared" si="4"/>
        <v>2559</v>
      </c>
      <c r="E33" s="3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3"/>
  <sheetViews>
    <sheetView topLeftCell="A8" zoomScale="73" zoomScaleNormal="73" workbookViewId="0">
      <pane xSplit="1" ySplit="3" topLeftCell="B11" activePane="bottomRight" state="frozen"/>
      <selection activeCell="A8" sqref="A8"/>
      <selection pane="topRight" activeCell="B8" sqref="B8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5.140625" style="18" customWidth="1"/>
    <col min="4" max="4" width="14.140625" style="18" customWidth="1"/>
    <col min="5" max="5" width="18.28515625" style="44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50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19</v>
      </c>
      <c r="D11" s="19">
        <f>C11</f>
        <v>19</v>
      </c>
      <c r="E11" s="19"/>
    </row>
    <row r="12" spans="1:7" ht="25.5">
      <c r="A12" s="10" t="s">
        <v>24</v>
      </c>
      <c r="B12" s="6" t="s">
        <v>2</v>
      </c>
      <c r="C12" s="19">
        <f>(C13-C32)/C11</f>
        <v>1585.8947368421052</v>
      </c>
      <c r="D12" s="19">
        <f t="shared" ref="D12:D28" si="0">C12</f>
        <v>1585.8947368421052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30240</v>
      </c>
      <c r="D13" s="54">
        <f t="shared" ref="D13" si="1">D15+D29+D30+D31+D32+D33</f>
        <v>7560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22388</v>
      </c>
      <c r="D15" s="54">
        <f t="shared" ref="D15" si="2">D17+D20+D23+D26</f>
        <v>5597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45">
        <v>2118</v>
      </c>
      <c r="D17" s="19">
        <f>C17/4</f>
        <v>529.5</v>
      </c>
      <c r="E17" s="19"/>
    </row>
    <row r="18" spans="1:5" s="23" customFormat="1">
      <c r="A18" s="27" t="s">
        <v>4</v>
      </c>
      <c r="B18" s="28" t="s">
        <v>3</v>
      </c>
      <c r="C18" s="46">
        <v>2</v>
      </c>
      <c r="D18" s="19">
        <f t="shared" si="0"/>
        <v>2</v>
      </c>
      <c r="E18" s="19"/>
    </row>
    <row r="19" spans="1:5" s="23" customFormat="1" ht="21.95" customHeight="1">
      <c r="A19" s="27" t="s">
        <v>26</v>
      </c>
      <c r="B19" s="21" t="s">
        <v>27</v>
      </c>
      <c r="C19" s="45">
        <f>C17/C18/12*1000+200</f>
        <v>88450</v>
      </c>
      <c r="D19" s="19">
        <f t="shared" si="0"/>
        <v>88450</v>
      </c>
      <c r="E19" s="19"/>
    </row>
    <row r="20" spans="1:5" s="23" customFormat="1" ht="25.5">
      <c r="A20" s="26" t="s">
        <v>30</v>
      </c>
      <c r="B20" s="21" t="s">
        <v>2</v>
      </c>
      <c r="C20" s="45">
        <v>10048.6</v>
      </c>
      <c r="D20" s="19">
        <f>C20/4</f>
        <v>2512.15</v>
      </c>
      <c r="E20" s="19"/>
    </row>
    <row r="21" spans="1:5" s="23" customFormat="1">
      <c r="A21" s="27" t="s">
        <v>4</v>
      </c>
      <c r="B21" s="28" t="s">
        <v>3</v>
      </c>
      <c r="C21" s="46">
        <v>9.44</v>
      </c>
      <c r="D21" s="19">
        <f t="shared" si="0"/>
        <v>9.44</v>
      </c>
      <c r="E21" s="19"/>
    </row>
    <row r="22" spans="1:5" ht="21.95" customHeight="1">
      <c r="A22" s="10" t="s">
        <v>26</v>
      </c>
      <c r="B22" s="6" t="s">
        <v>27</v>
      </c>
      <c r="C22" s="45">
        <f>C20/12/C21*1000</f>
        <v>88705.861581920908</v>
      </c>
      <c r="D22" s="19">
        <f t="shared" si="0"/>
        <v>88705.861581920908</v>
      </c>
      <c r="E22" s="19"/>
    </row>
    <row r="23" spans="1:5" ht="39">
      <c r="A23" s="14" t="s">
        <v>25</v>
      </c>
      <c r="B23" s="6" t="s">
        <v>2</v>
      </c>
      <c r="C23" s="45">
        <v>2874</v>
      </c>
      <c r="D23" s="19">
        <f>C23/4</f>
        <v>718.5</v>
      </c>
      <c r="E23" s="19"/>
    </row>
    <row r="24" spans="1:5">
      <c r="A24" s="10" t="s">
        <v>4</v>
      </c>
      <c r="B24" s="11" t="s">
        <v>3</v>
      </c>
      <c r="C24" s="46">
        <v>3.5</v>
      </c>
      <c r="D24" s="19">
        <f t="shared" si="0"/>
        <v>3.5</v>
      </c>
      <c r="E24" s="19"/>
    </row>
    <row r="25" spans="1:5" ht="21.95" customHeight="1">
      <c r="A25" s="10" t="s">
        <v>26</v>
      </c>
      <c r="B25" s="6" t="s">
        <v>27</v>
      </c>
      <c r="C25" s="45">
        <f>C23/C24/12*1000</f>
        <v>68428.571428571435</v>
      </c>
      <c r="D25" s="19">
        <f t="shared" si="0"/>
        <v>68428.571428571435</v>
      </c>
      <c r="E25" s="19"/>
    </row>
    <row r="26" spans="1:5" ht="25.5">
      <c r="A26" s="7" t="s">
        <v>23</v>
      </c>
      <c r="B26" s="6" t="s">
        <v>2</v>
      </c>
      <c r="C26" s="45">
        <v>7347.4</v>
      </c>
      <c r="D26" s="19">
        <f>C26/4</f>
        <v>1836.85</v>
      </c>
      <c r="E26" s="19"/>
    </row>
    <row r="27" spans="1:5">
      <c r="A27" s="10" t="s">
        <v>4</v>
      </c>
      <c r="B27" s="11" t="s">
        <v>3</v>
      </c>
      <c r="C27" s="46">
        <v>13</v>
      </c>
      <c r="D27" s="19">
        <f t="shared" si="0"/>
        <v>13</v>
      </c>
      <c r="E27" s="19"/>
    </row>
    <row r="28" spans="1:5" ht="21.95" customHeight="1">
      <c r="A28" s="10" t="s">
        <v>26</v>
      </c>
      <c r="B28" s="6" t="s">
        <v>27</v>
      </c>
      <c r="C28" s="45">
        <f>C26/12/C27*1000</f>
        <v>47098.717948717946</v>
      </c>
      <c r="D28" s="19">
        <f t="shared" si="0"/>
        <v>47098.717948717946</v>
      </c>
      <c r="E28" s="19"/>
    </row>
    <row r="29" spans="1:5" ht="25.5">
      <c r="A29" s="5" t="s">
        <v>5</v>
      </c>
      <c r="B29" s="6" t="s">
        <v>2</v>
      </c>
      <c r="C29" s="53">
        <v>2373</v>
      </c>
      <c r="D29" s="53">
        <f>C29/4</f>
        <v>593.25</v>
      </c>
      <c r="E29" s="53"/>
    </row>
    <row r="30" spans="1:5" ht="36.75">
      <c r="A30" s="12" t="s">
        <v>6</v>
      </c>
      <c r="B30" s="6" t="s">
        <v>2</v>
      </c>
      <c r="C30" s="53">
        <v>4278</v>
      </c>
      <c r="D30" s="53">
        <f t="shared" ref="D30:D33" si="3">C30/4</f>
        <v>1069.5</v>
      </c>
      <c r="E30" s="53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3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3"/>
    </row>
    <row r="33" spans="1:5" ht="38.25" customHeight="1">
      <c r="A33" s="12" t="s">
        <v>9</v>
      </c>
      <c r="B33" s="6" t="s">
        <v>2</v>
      </c>
      <c r="C33" s="53">
        <v>1093</v>
      </c>
      <c r="D33" s="53">
        <f t="shared" si="3"/>
        <v>273.25</v>
      </c>
      <c r="E33" s="5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3" zoomScaleNormal="73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9.28515625" style="18" customWidth="1"/>
    <col min="4" max="4" width="16.7109375" style="18" customWidth="1"/>
    <col min="5" max="5" width="19.855468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51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39</v>
      </c>
      <c r="D11" s="19">
        <v>164</v>
      </c>
      <c r="E11" s="19"/>
    </row>
    <row r="12" spans="1:7" ht="25.5">
      <c r="A12" s="10" t="s">
        <v>24</v>
      </c>
      <c r="B12" s="6" t="s">
        <v>2</v>
      </c>
      <c r="C12" s="19">
        <f>(C13-C32)/C11</f>
        <v>954.33333333333337</v>
      </c>
      <c r="D12" s="19">
        <f t="shared" ref="D12" si="0">(D13-D32)/D11</f>
        <v>56.736280487804876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37327</v>
      </c>
      <c r="D13" s="54">
        <f t="shared" ref="D13" si="1">D15+D29+D30+D31+D32+D33</f>
        <v>9331.75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28421</v>
      </c>
      <c r="D15" s="54">
        <f t="shared" ref="D15" si="2">D17+D20+D23+D26</f>
        <v>7105.25</v>
      </c>
      <c r="E15" s="54"/>
    </row>
    <row r="16" spans="1:7">
      <c r="A16" s="8" t="s">
        <v>1</v>
      </c>
      <c r="B16" s="9"/>
      <c r="C16" s="19"/>
      <c r="D16" s="19">
        <f t="shared" ref="D16:D28" si="3">C16</f>
        <v>0</v>
      </c>
      <c r="E16" s="19"/>
    </row>
    <row r="17" spans="1:5" s="23" customFormat="1" ht="25.5">
      <c r="A17" s="26" t="s">
        <v>29</v>
      </c>
      <c r="B17" s="21" t="s">
        <v>2</v>
      </c>
      <c r="C17" s="45">
        <v>1718</v>
      </c>
      <c r="D17" s="19">
        <f>C17/4</f>
        <v>429.5</v>
      </c>
      <c r="E17" s="45"/>
    </row>
    <row r="18" spans="1:5" s="23" customFormat="1">
      <c r="A18" s="27" t="s">
        <v>4</v>
      </c>
      <c r="B18" s="28" t="s">
        <v>3</v>
      </c>
      <c r="C18" s="46">
        <v>2</v>
      </c>
      <c r="D18" s="19">
        <f t="shared" si="3"/>
        <v>2</v>
      </c>
      <c r="E18" s="46"/>
    </row>
    <row r="19" spans="1:5" s="23" customFormat="1" ht="21.95" customHeight="1">
      <c r="A19" s="27" t="s">
        <v>26</v>
      </c>
      <c r="B19" s="21" t="s">
        <v>27</v>
      </c>
      <c r="C19" s="45">
        <f>C17/C18/12*1000+200</f>
        <v>71783.333333333328</v>
      </c>
      <c r="D19" s="19">
        <f t="shared" si="3"/>
        <v>71783.333333333328</v>
      </c>
      <c r="E19" s="45"/>
    </row>
    <row r="20" spans="1:5" s="23" customFormat="1" ht="25.5">
      <c r="A20" s="26" t="s">
        <v>30</v>
      </c>
      <c r="B20" s="21" t="s">
        <v>2</v>
      </c>
      <c r="C20" s="45">
        <v>17336</v>
      </c>
      <c r="D20" s="19">
        <f>C20/4</f>
        <v>4334</v>
      </c>
      <c r="E20" s="45"/>
    </row>
    <row r="21" spans="1:5" s="23" customFormat="1">
      <c r="A21" s="27" t="s">
        <v>4</v>
      </c>
      <c r="B21" s="28" t="s">
        <v>3</v>
      </c>
      <c r="C21" s="46">
        <v>15.11</v>
      </c>
      <c r="D21" s="19">
        <f t="shared" si="3"/>
        <v>15.11</v>
      </c>
      <c r="E21" s="46"/>
    </row>
    <row r="22" spans="1:5" s="23" customFormat="1" ht="21.95" customHeight="1">
      <c r="A22" s="27" t="s">
        <v>26</v>
      </c>
      <c r="B22" s="21" t="s">
        <v>27</v>
      </c>
      <c r="C22" s="45">
        <f>C20/12/C21*1000</f>
        <v>95609.9713214207</v>
      </c>
      <c r="D22" s="19">
        <f t="shared" si="3"/>
        <v>95609.9713214207</v>
      </c>
      <c r="E22" s="45"/>
    </row>
    <row r="23" spans="1:5" ht="39">
      <c r="A23" s="14" t="s">
        <v>25</v>
      </c>
      <c r="B23" s="6" t="s">
        <v>2</v>
      </c>
      <c r="C23" s="45">
        <v>2563</v>
      </c>
      <c r="D23" s="19">
        <f>C23/4</f>
        <v>640.75</v>
      </c>
      <c r="E23" s="45"/>
    </row>
    <row r="24" spans="1:5">
      <c r="A24" s="10" t="s">
        <v>4</v>
      </c>
      <c r="B24" s="11" t="s">
        <v>3</v>
      </c>
      <c r="C24" s="46">
        <v>5.2</v>
      </c>
      <c r="D24" s="19">
        <f t="shared" si="3"/>
        <v>5.2</v>
      </c>
      <c r="E24" s="46"/>
    </row>
    <row r="25" spans="1:5" ht="21.95" customHeight="1">
      <c r="A25" s="10" t="s">
        <v>26</v>
      </c>
      <c r="B25" s="6" t="s">
        <v>27</v>
      </c>
      <c r="C25" s="45">
        <f>C23/C24/12*1000</f>
        <v>41073.717948717946</v>
      </c>
      <c r="D25" s="19">
        <f t="shared" si="3"/>
        <v>41073.717948717946</v>
      </c>
      <c r="E25" s="45"/>
    </row>
    <row r="26" spans="1:5" ht="25.5">
      <c r="A26" s="7" t="s">
        <v>23</v>
      </c>
      <c r="B26" s="6" t="s">
        <v>2</v>
      </c>
      <c r="C26" s="45">
        <v>6804</v>
      </c>
      <c r="D26" s="19">
        <f>C26/4</f>
        <v>1701</v>
      </c>
      <c r="E26" s="45"/>
    </row>
    <row r="27" spans="1:5">
      <c r="A27" s="10" t="s">
        <v>4</v>
      </c>
      <c r="B27" s="11" t="s">
        <v>3</v>
      </c>
      <c r="C27" s="46">
        <v>13.5</v>
      </c>
      <c r="D27" s="19">
        <f t="shared" si="3"/>
        <v>13.5</v>
      </c>
      <c r="E27" s="46"/>
    </row>
    <row r="28" spans="1:5" ht="21.95" customHeight="1">
      <c r="A28" s="10" t="s">
        <v>26</v>
      </c>
      <c r="B28" s="6" t="s">
        <v>27</v>
      </c>
      <c r="C28" s="45">
        <f>C26/12/C27*1000</f>
        <v>42000</v>
      </c>
      <c r="D28" s="19">
        <f t="shared" si="3"/>
        <v>42000</v>
      </c>
      <c r="E28" s="45"/>
    </row>
    <row r="29" spans="1:5" ht="25.5">
      <c r="A29" s="5" t="s">
        <v>5</v>
      </c>
      <c r="B29" s="6" t="s">
        <v>2</v>
      </c>
      <c r="C29" s="53">
        <v>3135</v>
      </c>
      <c r="D29" s="53">
        <f>C29/4</f>
        <v>783.75</v>
      </c>
      <c r="E29" s="19"/>
    </row>
    <row r="30" spans="1:5" ht="36.75">
      <c r="A30" s="12" t="s">
        <v>6</v>
      </c>
      <c r="B30" s="6" t="s">
        <v>2</v>
      </c>
      <c r="C30" s="53">
        <v>3883</v>
      </c>
      <c r="D30" s="53">
        <f t="shared" ref="D30:D33" si="4">C30/4</f>
        <v>970.75</v>
      </c>
      <c r="E30" s="19"/>
    </row>
    <row r="31" spans="1:5" ht="25.5">
      <c r="A31" s="12" t="s">
        <v>7</v>
      </c>
      <c r="B31" s="6" t="s">
        <v>2</v>
      </c>
      <c r="C31" s="53"/>
      <c r="D31" s="53">
        <f t="shared" si="4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4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1780</v>
      </c>
      <c r="D33" s="53">
        <f t="shared" si="4"/>
        <v>445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82" zoomScaleNormal="82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4" width="14.85546875" style="18" customWidth="1"/>
    <col min="5" max="5" width="16.4257812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52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31</v>
      </c>
      <c r="D11" s="19">
        <f>C11</f>
        <v>31</v>
      </c>
      <c r="E11" s="19"/>
    </row>
    <row r="12" spans="1:7" ht="25.5">
      <c r="A12" s="10" t="s">
        <v>24</v>
      </c>
      <c r="B12" s="6" t="s">
        <v>2</v>
      </c>
      <c r="C12" s="19">
        <f>(C13-C32)/C11</f>
        <v>923.19032258064522</v>
      </c>
      <c r="D12" s="19">
        <f t="shared" ref="D12:D28" si="0">C12</f>
        <v>923.19032258064522</v>
      </c>
      <c r="E12" s="19"/>
      <c r="F12" s="2" t="s">
        <v>31</v>
      </c>
    </row>
    <row r="13" spans="1:7" ht="25.5">
      <c r="A13" s="5" t="s">
        <v>11</v>
      </c>
      <c r="B13" s="6" t="s">
        <v>2</v>
      </c>
      <c r="C13" s="54">
        <f>C15+C29+C30+C31+C32+C33</f>
        <v>28726.9</v>
      </c>
      <c r="D13" s="54">
        <f t="shared" ref="D13" si="1">D15+D29+D30+D31+D32+D33</f>
        <v>7181.7250000000004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22825</v>
      </c>
      <c r="D15" s="54">
        <f t="shared" ref="D15" si="2">D17+D20+D23+D26</f>
        <v>5706.25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7" s="23" customFormat="1" ht="25.5">
      <c r="A17" s="26" t="s">
        <v>29</v>
      </c>
      <c r="B17" s="21" t="s">
        <v>2</v>
      </c>
      <c r="C17" s="45">
        <v>1727</v>
      </c>
      <c r="D17" s="19">
        <f>C17/4</f>
        <v>431.75</v>
      </c>
      <c r="E17" s="19"/>
    </row>
    <row r="18" spans="1:7" s="23" customFormat="1">
      <c r="A18" s="27" t="s">
        <v>4</v>
      </c>
      <c r="B18" s="28" t="s">
        <v>3</v>
      </c>
      <c r="C18" s="46">
        <v>2</v>
      </c>
      <c r="D18" s="19">
        <f t="shared" si="0"/>
        <v>2</v>
      </c>
      <c r="E18" s="19"/>
    </row>
    <row r="19" spans="1:7" s="23" customFormat="1" ht="21.95" customHeight="1">
      <c r="A19" s="27" t="s">
        <v>26</v>
      </c>
      <c r="B19" s="21" t="s">
        <v>27</v>
      </c>
      <c r="C19" s="45">
        <f>C17/C18/12*1000+200</f>
        <v>72158.333333333328</v>
      </c>
      <c r="D19" s="19">
        <f t="shared" si="0"/>
        <v>72158.333333333328</v>
      </c>
      <c r="E19" s="19"/>
    </row>
    <row r="20" spans="1:7" s="23" customFormat="1" ht="25.5">
      <c r="A20" s="26" t="s">
        <v>30</v>
      </c>
      <c r="B20" s="21" t="s">
        <v>2</v>
      </c>
      <c r="C20" s="45">
        <v>13555</v>
      </c>
      <c r="D20" s="19">
        <f>C20/4</f>
        <v>3388.75</v>
      </c>
      <c r="E20" s="19"/>
    </row>
    <row r="21" spans="1:7" s="23" customFormat="1">
      <c r="A21" s="27" t="s">
        <v>4</v>
      </c>
      <c r="B21" s="28" t="s">
        <v>3</v>
      </c>
      <c r="C21" s="46">
        <v>12.11</v>
      </c>
      <c r="D21" s="19">
        <f t="shared" si="0"/>
        <v>12.11</v>
      </c>
      <c r="E21" s="19"/>
    </row>
    <row r="22" spans="1:7" ht="21.95" customHeight="1">
      <c r="A22" s="10" t="s">
        <v>26</v>
      </c>
      <c r="B22" s="6" t="s">
        <v>27</v>
      </c>
      <c r="C22" s="45">
        <f>C20/12/C21*1000</f>
        <v>93276.906138177801</v>
      </c>
      <c r="D22" s="19">
        <f t="shared" si="0"/>
        <v>93276.906138177801</v>
      </c>
      <c r="E22" s="19"/>
    </row>
    <row r="23" spans="1:7" ht="39">
      <c r="A23" s="14" t="s">
        <v>25</v>
      </c>
      <c r="B23" s="6" t="s">
        <v>2</v>
      </c>
      <c r="C23" s="45">
        <v>1889</v>
      </c>
      <c r="D23" s="19">
        <f>C23/4</f>
        <v>472.25</v>
      </c>
      <c r="E23" s="19"/>
    </row>
    <row r="24" spans="1:7">
      <c r="A24" s="10" t="s">
        <v>4</v>
      </c>
      <c r="B24" s="11" t="s">
        <v>3</v>
      </c>
      <c r="C24" s="46">
        <v>3</v>
      </c>
      <c r="D24" s="19">
        <f t="shared" si="0"/>
        <v>3</v>
      </c>
      <c r="E24" s="19"/>
    </row>
    <row r="25" spans="1:7" ht="21.95" customHeight="1">
      <c r="A25" s="10" t="s">
        <v>26</v>
      </c>
      <c r="B25" s="6" t="s">
        <v>27</v>
      </c>
      <c r="C25" s="45">
        <f>C23/C24/12*1000</f>
        <v>52472.222222222219</v>
      </c>
      <c r="D25" s="19">
        <f t="shared" si="0"/>
        <v>52472.222222222219</v>
      </c>
      <c r="E25" s="19"/>
    </row>
    <row r="26" spans="1:7" ht="25.5">
      <c r="A26" s="7" t="s">
        <v>23</v>
      </c>
      <c r="B26" s="6" t="s">
        <v>2</v>
      </c>
      <c r="C26" s="45">
        <v>5654</v>
      </c>
      <c r="D26" s="19">
        <f>C26/4</f>
        <v>1413.5</v>
      </c>
      <c r="E26" s="19"/>
    </row>
    <row r="27" spans="1:7">
      <c r="A27" s="10" t="s">
        <v>4</v>
      </c>
      <c r="B27" s="11" t="s">
        <v>3</v>
      </c>
      <c r="C27" s="46">
        <v>9.5</v>
      </c>
      <c r="D27" s="19">
        <f t="shared" si="0"/>
        <v>9.5</v>
      </c>
      <c r="E27" s="19"/>
    </row>
    <row r="28" spans="1:7" ht="21.95" customHeight="1">
      <c r="A28" s="10" t="s">
        <v>26</v>
      </c>
      <c r="B28" s="6" t="s">
        <v>27</v>
      </c>
      <c r="C28" s="45">
        <f>C26/12/C27*1000</f>
        <v>49596.491228070176</v>
      </c>
      <c r="D28" s="19">
        <f t="shared" si="0"/>
        <v>49596.491228070176</v>
      </c>
      <c r="E28" s="19"/>
    </row>
    <row r="29" spans="1:7" ht="25.5">
      <c r="A29" s="5" t="s">
        <v>5</v>
      </c>
      <c r="B29" s="6" t="s">
        <v>2</v>
      </c>
      <c r="C29" s="53">
        <v>2658</v>
      </c>
      <c r="D29" s="53">
        <f>C29/4</f>
        <v>664.5</v>
      </c>
      <c r="E29" s="19"/>
      <c r="G29" s="2" t="s">
        <v>31</v>
      </c>
    </row>
    <row r="30" spans="1:7" ht="36.75">
      <c r="A30" s="12" t="s">
        <v>6</v>
      </c>
      <c r="B30" s="6" t="s">
        <v>2</v>
      </c>
      <c r="C30" s="53">
        <v>1597</v>
      </c>
      <c r="D30" s="53">
        <f t="shared" ref="D30:D33" si="3">C30/4</f>
        <v>399.25</v>
      </c>
      <c r="E30" s="19"/>
    </row>
    <row r="31" spans="1:7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7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55.5" customHeight="1">
      <c r="A33" s="12" t="s">
        <v>9</v>
      </c>
      <c r="B33" s="6" t="s">
        <v>2</v>
      </c>
      <c r="C33" s="53">
        <v>1538.9</v>
      </c>
      <c r="D33" s="53">
        <f t="shared" si="3"/>
        <v>384.72500000000002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80" zoomScaleNormal="80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22"/>
    </sheetView>
  </sheetViews>
  <sheetFormatPr defaultColWidth="9.140625" defaultRowHeight="20.25"/>
  <cols>
    <col min="1" max="1" width="69.42578125" style="2" customWidth="1"/>
    <col min="2" max="2" width="9.140625" style="3"/>
    <col min="3" max="3" width="19.42578125" style="18" customWidth="1"/>
    <col min="4" max="4" width="17.7109375" style="18" customWidth="1"/>
    <col min="5" max="5" width="12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53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>
      <c r="A10" s="71"/>
      <c r="B10" s="72"/>
      <c r="C10" s="34" t="s">
        <v>19</v>
      </c>
      <c r="D10" s="34"/>
      <c r="E10" s="42" t="s">
        <v>14</v>
      </c>
    </row>
    <row r="11" spans="1:7">
      <c r="A11" s="5" t="s">
        <v>21</v>
      </c>
      <c r="B11" s="6" t="s">
        <v>10</v>
      </c>
      <c r="C11" s="19">
        <v>10</v>
      </c>
      <c r="D11" s="19">
        <f>C11</f>
        <v>10</v>
      </c>
      <c r="E11" s="19"/>
    </row>
    <row r="12" spans="1:7" ht="25.5">
      <c r="A12" s="10" t="s">
        <v>24</v>
      </c>
      <c r="B12" s="6" t="s">
        <v>2</v>
      </c>
      <c r="C12" s="19">
        <f>(C13-C32)/C11</f>
        <v>2476.1</v>
      </c>
      <c r="D12" s="19">
        <f t="shared" ref="D12:D28" si="0">C12</f>
        <v>2476.1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24869</v>
      </c>
      <c r="D13" s="54">
        <f t="shared" ref="D13" si="1">D15+D29+D30+D31+D32+D33</f>
        <v>6217.25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18993</v>
      </c>
      <c r="D15" s="54">
        <f t="shared" ref="D15" si="2">D17+D20+D23+D26</f>
        <v>4748.25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36">
        <v>1134</v>
      </c>
      <c r="D17" s="19">
        <f>C17/4</f>
        <v>283.5</v>
      </c>
      <c r="E17" s="19"/>
    </row>
    <row r="18" spans="1:5" s="23" customFormat="1">
      <c r="A18" s="27" t="s">
        <v>4</v>
      </c>
      <c r="B18" s="28" t="s">
        <v>3</v>
      </c>
      <c r="C18" s="43">
        <v>1.5</v>
      </c>
      <c r="D18" s="19">
        <f t="shared" si="0"/>
        <v>1.5</v>
      </c>
      <c r="E18" s="19"/>
    </row>
    <row r="19" spans="1:5" s="23" customFormat="1" ht="21.95" customHeight="1">
      <c r="A19" s="27" t="s">
        <v>26</v>
      </c>
      <c r="B19" s="21" t="s">
        <v>27</v>
      </c>
      <c r="C19" s="36">
        <f>C17/12/C18*1000</f>
        <v>63000</v>
      </c>
      <c r="D19" s="19">
        <f t="shared" si="0"/>
        <v>63000</v>
      </c>
      <c r="E19" s="19"/>
    </row>
    <row r="20" spans="1:5" s="23" customFormat="1" ht="25.5">
      <c r="A20" s="26" t="s">
        <v>30</v>
      </c>
      <c r="B20" s="21" t="s">
        <v>2</v>
      </c>
      <c r="C20" s="36">
        <v>11098</v>
      </c>
      <c r="D20" s="19">
        <f>C20/4</f>
        <v>2774.5</v>
      </c>
      <c r="E20" s="19"/>
    </row>
    <row r="21" spans="1:5" s="23" customFormat="1">
      <c r="A21" s="27" t="s">
        <v>4</v>
      </c>
      <c r="B21" s="28" t="s">
        <v>3</v>
      </c>
      <c r="C21" s="43">
        <v>10.61</v>
      </c>
      <c r="D21" s="19">
        <f t="shared" si="0"/>
        <v>10.61</v>
      </c>
      <c r="E21" s="19"/>
    </row>
    <row r="22" spans="1:5" s="23" customFormat="1" ht="21.95" customHeight="1">
      <c r="A22" s="27" t="s">
        <v>26</v>
      </c>
      <c r="B22" s="21" t="s">
        <v>27</v>
      </c>
      <c r="C22" s="36">
        <f>C20/12/C21*1000</f>
        <v>87166.195413132271</v>
      </c>
      <c r="D22" s="19">
        <f t="shared" si="0"/>
        <v>87166.195413132271</v>
      </c>
      <c r="E22" s="19"/>
    </row>
    <row r="23" spans="1:5" ht="39">
      <c r="A23" s="14" t="s">
        <v>25</v>
      </c>
      <c r="B23" s="6" t="s">
        <v>2</v>
      </c>
      <c r="C23" s="36">
        <v>1420</v>
      </c>
      <c r="D23" s="19">
        <f>C23/4</f>
        <v>355</v>
      </c>
      <c r="E23" s="19"/>
    </row>
    <row r="24" spans="1:5">
      <c r="A24" s="10" t="s">
        <v>4</v>
      </c>
      <c r="B24" s="11" t="s">
        <v>3</v>
      </c>
      <c r="C24" s="43">
        <v>2</v>
      </c>
      <c r="D24" s="19">
        <f t="shared" si="0"/>
        <v>2</v>
      </c>
      <c r="E24" s="19"/>
    </row>
    <row r="25" spans="1:5" ht="21.95" customHeight="1">
      <c r="A25" s="10" t="s">
        <v>26</v>
      </c>
      <c r="B25" s="6" t="s">
        <v>27</v>
      </c>
      <c r="C25" s="36">
        <f>C23/C24/12*1000</f>
        <v>59166.666666666664</v>
      </c>
      <c r="D25" s="19">
        <f t="shared" si="0"/>
        <v>59166.666666666664</v>
      </c>
      <c r="E25" s="19"/>
    </row>
    <row r="26" spans="1:5" ht="25.5">
      <c r="A26" s="7" t="s">
        <v>23</v>
      </c>
      <c r="B26" s="6" t="s">
        <v>2</v>
      </c>
      <c r="C26" s="36">
        <v>5341</v>
      </c>
      <c r="D26" s="19">
        <f>C26/4</f>
        <v>1335.25</v>
      </c>
      <c r="E26" s="19"/>
    </row>
    <row r="27" spans="1:5">
      <c r="A27" s="10" t="s">
        <v>4</v>
      </c>
      <c r="B27" s="11" t="s">
        <v>3</v>
      </c>
      <c r="C27" s="43">
        <v>10.5</v>
      </c>
      <c r="D27" s="19">
        <f t="shared" si="0"/>
        <v>10.5</v>
      </c>
      <c r="E27" s="19"/>
    </row>
    <row r="28" spans="1:5" ht="21.95" customHeight="1">
      <c r="A28" s="10" t="s">
        <v>26</v>
      </c>
      <c r="B28" s="6" t="s">
        <v>27</v>
      </c>
      <c r="C28" s="36">
        <f>C26/12/C27*1000</f>
        <v>42388.888888888883</v>
      </c>
      <c r="D28" s="19">
        <f t="shared" si="0"/>
        <v>42388.888888888883</v>
      </c>
      <c r="E28" s="19"/>
    </row>
    <row r="29" spans="1:5" ht="25.5">
      <c r="A29" s="5" t="s">
        <v>5</v>
      </c>
      <c r="B29" s="6" t="s">
        <v>2</v>
      </c>
      <c r="C29" s="53">
        <v>2414</v>
      </c>
      <c r="D29" s="53">
        <f>C29/4</f>
        <v>603.5</v>
      </c>
      <c r="E29" s="19"/>
    </row>
    <row r="30" spans="1:5" ht="36.75">
      <c r="A30" s="12" t="s">
        <v>6</v>
      </c>
      <c r="B30" s="6" t="s">
        <v>2</v>
      </c>
      <c r="C30" s="53">
        <v>2056</v>
      </c>
      <c r="D30" s="53">
        <f t="shared" ref="D30:D33" si="3">C30/4</f>
        <v>514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1298</v>
      </c>
      <c r="D33" s="53">
        <f t="shared" si="3"/>
        <v>324.5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4"/>
  <sheetViews>
    <sheetView topLeftCell="A9" zoomScale="77" zoomScaleNormal="77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3" width="17.5703125" style="18" customWidth="1"/>
    <col min="4" max="4" width="17.140625" style="18" customWidth="1"/>
    <col min="5" max="5" width="12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54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63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30</v>
      </c>
      <c r="D11" s="19">
        <f>C11</f>
        <v>30</v>
      </c>
      <c r="E11" s="19"/>
    </row>
    <row r="12" spans="1:7" ht="25.5">
      <c r="A12" s="10" t="s">
        <v>24</v>
      </c>
      <c r="B12" s="6" t="s">
        <v>2</v>
      </c>
      <c r="C12" s="19">
        <f>(C13-C32)/C11</f>
        <v>761.1</v>
      </c>
      <c r="D12" s="19">
        <f t="shared" ref="D12:D28" si="0">C12</f>
        <v>761.1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22941</v>
      </c>
      <c r="D13" s="54">
        <f t="shared" ref="D13" si="1">D15+D29+D30+D31+D32+D33</f>
        <v>5735.25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17787</v>
      </c>
      <c r="D15" s="54">
        <f t="shared" ref="D15" si="2">D17+D20+D23+D26</f>
        <v>4446.75</v>
      </c>
      <c r="E15" s="54"/>
    </row>
    <row r="16" spans="1:7">
      <c r="A16" s="8" t="s">
        <v>1</v>
      </c>
      <c r="B16" s="9"/>
      <c r="C16" s="36"/>
      <c r="D16" s="19">
        <f t="shared" si="0"/>
        <v>0</v>
      </c>
      <c r="E16" s="19"/>
    </row>
    <row r="17" spans="1:6" s="23" customFormat="1" ht="25.5">
      <c r="A17" s="26" t="s">
        <v>29</v>
      </c>
      <c r="B17" s="21" t="s">
        <v>2</v>
      </c>
      <c r="C17" s="36">
        <v>1242</v>
      </c>
      <c r="D17" s="19">
        <f>C17/4</f>
        <v>310.5</v>
      </c>
      <c r="E17" s="19"/>
    </row>
    <row r="18" spans="1:6" s="23" customFormat="1">
      <c r="A18" s="27" t="s">
        <v>4</v>
      </c>
      <c r="B18" s="28" t="s">
        <v>3</v>
      </c>
      <c r="C18" s="43">
        <v>1.5</v>
      </c>
      <c r="D18" s="19">
        <f t="shared" si="0"/>
        <v>1.5</v>
      </c>
      <c r="E18" s="19"/>
      <c r="F18" s="23" t="s">
        <v>31</v>
      </c>
    </row>
    <row r="19" spans="1:6" s="23" customFormat="1" ht="21.95" customHeight="1">
      <c r="A19" s="27" t="s">
        <v>26</v>
      </c>
      <c r="B19" s="21" t="s">
        <v>27</v>
      </c>
      <c r="C19" s="36">
        <f>C17/C18/12*1000+200</f>
        <v>69200</v>
      </c>
      <c r="D19" s="19">
        <f t="shared" si="0"/>
        <v>69200</v>
      </c>
      <c r="E19" s="19"/>
    </row>
    <row r="20" spans="1:6" s="23" customFormat="1" ht="25.5">
      <c r="A20" s="26" t="s">
        <v>30</v>
      </c>
      <c r="B20" s="21" t="s">
        <v>2</v>
      </c>
      <c r="C20" s="36">
        <v>12000</v>
      </c>
      <c r="D20" s="19">
        <f>C20/4</f>
        <v>3000</v>
      </c>
      <c r="E20" s="19"/>
    </row>
    <row r="21" spans="1:6" s="23" customFormat="1">
      <c r="A21" s="27" t="s">
        <v>4</v>
      </c>
      <c r="B21" s="28" t="s">
        <v>3</v>
      </c>
      <c r="C21" s="43">
        <v>13.78</v>
      </c>
      <c r="D21" s="19">
        <f t="shared" si="0"/>
        <v>13.78</v>
      </c>
      <c r="E21" s="19"/>
    </row>
    <row r="22" spans="1:6" s="23" customFormat="1" ht="21.95" customHeight="1">
      <c r="A22" s="27" t="s">
        <v>26</v>
      </c>
      <c r="B22" s="21" t="s">
        <v>27</v>
      </c>
      <c r="C22" s="36">
        <f>C20/12/C21*1000</f>
        <v>72568.940493468806</v>
      </c>
      <c r="D22" s="19">
        <f t="shared" si="0"/>
        <v>72568.940493468806</v>
      </c>
      <c r="E22" s="19"/>
    </row>
    <row r="23" spans="1:6" ht="39">
      <c r="A23" s="14" t="s">
        <v>25</v>
      </c>
      <c r="B23" s="6" t="s">
        <v>2</v>
      </c>
      <c r="C23" s="36">
        <v>1469</v>
      </c>
      <c r="D23" s="19">
        <f>C23/4</f>
        <v>367.25</v>
      </c>
      <c r="E23" s="19"/>
    </row>
    <row r="24" spans="1:6">
      <c r="A24" s="10" t="s">
        <v>4</v>
      </c>
      <c r="B24" s="11" t="s">
        <v>3</v>
      </c>
      <c r="C24" s="43">
        <v>2</v>
      </c>
      <c r="D24" s="19">
        <f t="shared" si="0"/>
        <v>2</v>
      </c>
      <c r="E24" s="19"/>
    </row>
    <row r="25" spans="1:6" ht="21.95" customHeight="1">
      <c r="A25" s="10" t="s">
        <v>26</v>
      </c>
      <c r="B25" s="6" t="s">
        <v>27</v>
      </c>
      <c r="C25" s="36">
        <f>C23/C24/12*1000</f>
        <v>61208.333333333336</v>
      </c>
      <c r="D25" s="19">
        <f t="shared" si="0"/>
        <v>61208.333333333336</v>
      </c>
      <c r="E25" s="19"/>
    </row>
    <row r="26" spans="1:6" ht="25.5">
      <c r="A26" s="7" t="s">
        <v>23</v>
      </c>
      <c r="B26" s="6" t="s">
        <v>2</v>
      </c>
      <c r="C26" s="36">
        <v>3076</v>
      </c>
      <c r="D26" s="19">
        <f>C26/4</f>
        <v>769</v>
      </c>
      <c r="E26" s="19"/>
    </row>
    <row r="27" spans="1:6">
      <c r="A27" s="10" t="s">
        <v>4</v>
      </c>
      <c r="B27" s="11" t="s">
        <v>3</v>
      </c>
      <c r="C27" s="43">
        <v>6</v>
      </c>
      <c r="D27" s="19">
        <f t="shared" si="0"/>
        <v>6</v>
      </c>
      <c r="E27" s="19"/>
    </row>
    <row r="28" spans="1:6" ht="21.95" customHeight="1">
      <c r="A28" s="10" t="s">
        <v>26</v>
      </c>
      <c r="B28" s="6" t="s">
        <v>27</v>
      </c>
      <c r="C28" s="36">
        <f>C26/12/C27*1000</f>
        <v>42722.222222222219</v>
      </c>
      <c r="D28" s="19">
        <f t="shared" si="0"/>
        <v>42722.222222222219</v>
      </c>
      <c r="E28" s="19"/>
    </row>
    <row r="29" spans="1:6" ht="25.5">
      <c r="A29" s="5" t="s">
        <v>5</v>
      </c>
      <c r="B29" s="6" t="s">
        <v>2</v>
      </c>
      <c r="C29" s="52">
        <v>2229</v>
      </c>
      <c r="D29" s="53">
        <f>C29/4</f>
        <v>557.25</v>
      </c>
      <c r="E29" s="19"/>
    </row>
    <row r="30" spans="1:6" ht="36.75">
      <c r="A30" s="12" t="s">
        <v>6</v>
      </c>
      <c r="B30" s="6" t="s">
        <v>2</v>
      </c>
      <c r="C30" s="52">
        <v>1551</v>
      </c>
      <c r="D30" s="53">
        <f t="shared" ref="D30:D33" si="3">C30/4</f>
        <v>387.75</v>
      </c>
      <c r="E30" s="19"/>
    </row>
    <row r="31" spans="1:6" ht="25.5">
      <c r="A31" s="12" t="s">
        <v>7</v>
      </c>
      <c r="B31" s="6" t="s">
        <v>2</v>
      </c>
      <c r="C31" s="52">
        <v>0</v>
      </c>
      <c r="D31" s="53">
        <f t="shared" si="3"/>
        <v>0</v>
      </c>
      <c r="E31" s="19"/>
    </row>
    <row r="32" spans="1:6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1266</v>
      </c>
      <c r="D33" s="53">
        <f t="shared" si="3"/>
        <v>316.5</v>
      </c>
      <c r="E33" s="19"/>
    </row>
    <row r="34" spans="1:5">
      <c r="C34" s="44"/>
      <c r="D34" s="44"/>
      <c r="E34" s="4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7" zoomScaleNormal="77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12"/>
    </sheetView>
  </sheetViews>
  <sheetFormatPr defaultColWidth="9.140625" defaultRowHeight="20.25"/>
  <cols>
    <col min="1" max="1" width="69.42578125" style="2" customWidth="1"/>
    <col min="2" max="2" width="9.140625" style="3"/>
    <col min="3" max="3" width="18.85546875" style="18" customWidth="1"/>
    <col min="4" max="4" width="17.28515625" style="18" customWidth="1"/>
    <col min="5" max="5" width="16.71093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55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27</v>
      </c>
      <c r="D11" s="19">
        <f>C11</f>
        <v>27</v>
      </c>
      <c r="E11" s="19"/>
    </row>
    <row r="12" spans="1:7" ht="25.5">
      <c r="A12" s="10" t="s">
        <v>24</v>
      </c>
      <c r="B12" s="6" t="s">
        <v>2</v>
      </c>
      <c r="C12" s="19">
        <f>(C13-C32)/C11</f>
        <v>1280.8148148148148</v>
      </c>
      <c r="D12" s="19">
        <f t="shared" ref="D12:D28" si="0">C12</f>
        <v>1280.8148148148148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34690</v>
      </c>
      <c r="D13" s="54">
        <f t="shared" ref="D13:E13" si="1">D15+D29+D30+D31+D32+D33</f>
        <v>8672.5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28031</v>
      </c>
      <c r="D15" s="54">
        <f t="shared" ref="D15" si="2">D17+D20+D23+D26</f>
        <v>7007.75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36">
        <v>2561</v>
      </c>
      <c r="D17" s="19">
        <f>C17/4</f>
        <v>640.25</v>
      </c>
      <c r="E17" s="19"/>
    </row>
    <row r="18" spans="1:5" s="23" customFormat="1">
      <c r="A18" s="27" t="s">
        <v>4</v>
      </c>
      <c r="B18" s="28" t="s">
        <v>3</v>
      </c>
      <c r="C18" s="36">
        <v>2</v>
      </c>
      <c r="D18" s="19">
        <f t="shared" si="0"/>
        <v>2</v>
      </c>
      <c r="E18" s="19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106908.33333333333</v>
      </c>
      <c r="D19" s="19">
        <f t="shared" si="0"/>
        <v>106908.33333333333</v>
      </c>
      <c r="E19" s="19"/>
    </row>
    <row r="20" spans="1:5" s="23" customFormat="1" ht="25.5">
      <c r="A20" s="26" t="s">
        <v>30</v>
      </c>
      <c r="B20" s="21" t="s">
        <v>2</v>
      </c>
      <c r="C20" s="36">
        <v>15342</v>
      </c>
      <c r="D20" s="19">
        <f>C20/4</f>
        <v>3835.5</v>
      </c>
      <c r="E20" s="19"/>
    </row>
    <row r="21" spans="1:5" s="23" customFormat="1">
      <c r="A21" s="27" t="s">
        <v>4</v>
      </c>
      <c r="B21" s="28" t="s">
        <v>3</v>
      </c>
      <c r="C21" s="36">
        <v>12.39</v>
      </c>
      <c r="D21" s="19">
        <f t="shared" si="0"/>
        <v>12.39</v>
      </c>
      <c r="E21" s="19"/>
    </row>
    <row r="22" spans="1:5" s="23" customFormat="1" ht="21.95" customHeight="1">
      <c r="A22" s="27" t="s">
        <v>26</v>
      </c>
      <c r="B22" s="21" t="s">
        <v>27</v>
      </c>
      <c r="C22" s="36">
        <f>C20/12/C21*1000</f>
        <v>103188.05488297013</v>
      </c>
      <c r="D22" s="19">
        <f t="shared" si="0"/>
        <v>103188.05488297013</v>
      </c>
      <c r="E22" s="19"/>
    </row>
    <row r="23" spans="1:5" ht="39">
      <c r="A23" s="14" t="s">
        <v>25</v>
      </c>
      <c r="B23" s="6" t="s">
        <v>2</v>
      </c>
      <c r="C23" s="36">
        <v>3867</v>
      </c>
      <c r="D23" s="19">
        <f>C23/4</f>
        <v>966.75</v>
      </c>
      <c r="E23" s="19"/>
    </row>
    <row r="24" spans="1:5">
      <c r="A24" s="10" t="s">
        <v>4</v>
      </c>
      <c r="B24" s="11" t="s">
        <v>3</v>
      </c>
      <c r="C24" s="36">
        <v>4</v>
      </c>
      <c r="D24" s="19">
        <f t="shared" si="0"/>
        <v>4</v>
      </c>
      <c r="E24" s="19"/>
    </row>
    <row r="25" spans="1:5" ht="21.95" customHeight="1">
      <c r="A25" s="10" t="s">
        <v>26</v>
      </c>
      <c r="B25" s="6" t="s">
        <v>27</v>
      </c>
      <c r="C25" s="36">
        <f>C23/C24/12*1000</f>
        <v>80562.5</v>
      </c>
      <c r="D25" s="19">
        <f t="shared" si="0"/>
        <v>80562.5</v>
      </c>
      <c r="E25" s="19"/>
    </row>
    <row r="26" spans="1:5" ht="25.5">
      <c r="A26" s="7" t="s">
        <v>23</v>
      </c>
      <c r="B26" s="6" t="s">
        <v>2</v>
      </c>
      <c r="C26" s="36">
        <v>6261</v>
      </c>
      <c r="D26" s="19">
        <f>C26/4</f>
        <v>1565.25</v>
      </c>
      <c r="E26" s="19"/>
    </row>
    <row r="27" spans="1:5">
      <c r="A27" s="10" t="s">
        <v>4</v>
      </c>
      <c r="B27" s="11" t="s">
        <v>3</v>
      </c>
      <c r="C27" s="36">
        <v>11.5</v>
      </c>
      <c r="D27" s="19">
        <f t="shared" si="0"/>
        <v>11.5</v>
      </c>
      <c r="E27" s="19"/>
    </row>
    <row r="28" spans="1:5" ht="21.95" customHeight="1">
      <c r="A28" s="10" t="s">
        <v>26</v>
      </c>
      <c r="B28" s="6" t="s">
        <v>27</v>
      </c>
      <c r="C28" s="36">
        <f>C26/12/C27*1000</f>
        <v>45369.565217391304</v>
      </c>
      <c r="D28" s="19">
        <f t="shared" si="0"/>
        <v>45369.565217391304</v>
      </c>
      <c r="E28" s="19"/>
    </row>
    <row r="29" spans="1:5" ht="25.5">
      <c r="A29" s="5" t="s">
        <v>5</v>
      </c>
      <c r="B29" s="6" t="s">
        <v>2</v>
      </c>
      <c r="C29" s="52">
        <v>3062</v>
      </c>
      <c r="D29" s="53">
        <f>C29/4</f>
        <v>765.5</v>
      </c>
      <c r="E29" s="53"/>
    </row>
    <row r="30" spans="1:5" ht="36.75">
      <c r="A30" s="12" t="s">
        <v>6</v>
      </c>
      <c r="B30" s="6" t="s">
        <v>2</v>
      </c>
      <c r="C30" s="52">
        <v>1750</v>
      </c>
      <c r="D30" s="53">
        <f t="shared" ref="D30:D33" si="3">C30/4</f>
        <v>437.5</v>
      </c>
      <c r="E30" s="53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3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3"/>
    </row>
    <row r="33" spans="1:5" ht="38.25" customHeight="1">
      <c r="A33" s="12" t="s">
        <v>9</v>
      </c>
      <c r="B33" s="6" t="s">
        <v>2</v>
      </c>
      <c r="C33" s="53">
        <v>1739</v>
      </c>
      <c r="D33" s="53">
        <f t="shared" si="3"/>
        <v>434.75</v>
      </c>
      <c r="E33" s="5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9" sqref="D29:D33"/>
    </sheetView>
  </sheetViews>
  <sheetFormatPr defaultColWidth="9.140625" defaultRowHeight="20.25"/>
  <cols>
    <col min="1" max="1" width="69.42578125" style="2" customWidth="1"/>
    <col min="2" max="2" width="9.140625" style="3"/>
    <col min="3" max="3" width="15.42578125" style="18" customWidth="1"/>
    <col min="4" max="4" width="16.7109375" style="18" customWidth="1"/>
    <col min="5" max="5" width="16.855468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62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7</v>
      </c>
      <c r="D11" s="19">
        <f>C11</f>
        <v>7</v>
      </c>
      <c r="E11" s="19"/>
    </row>
    <row r="12" spans="1:7" ht="25.5">
      <c r="A12" s="10" t="s">
        <v>24</v>
      </c>
      <c r="B12" s="6" t="s">
        <v>2</v>
      </c>
      <c r="C12" s="19">
        <f>(C13-C32)/C11</f>
        <v>1484</v>
      </c>
      <c r="D12" s="19">
        <f t="shared" ref="D12:D28" si="0">C12</f>
        <v>1484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10496</v>
      </c>
      <c r="D13" s="54">
        <f t="shared" ref="D13" si="1">D15+D29+D30+D31+D32+D33</f>
        <v>2624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7352</v>
      </c>
      <c r="D15" s="54">
        <f t="shared" ref="D15" si="2">D17+D20+D23+D26</f>
        <v>1838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45"/>
      <c r="D17" s="19">
        <f t="shared" si="0"/>
        <v>0</v>
      </c>
      <c r="E17" s="19"/>
    </row>
    <row r="18" spans="1:5" s="23" customFormat="1">
      <c r="A18" s="27" t="s">
        <v>4</v>
      </c>
      <c r="B18" s="28" t="s">
        <v>3</v>
      </c>
      <c r="C18" s="46"/>
      <c r="D18" s="19">
        <f t="shared" si="0"/>
        <v>0</v>
      </c>
      <c r="E18" s="19"/>
    </row>
    <row r="19" spans="1:5" s="23" customFormat="1" ht="21.95" customHeight="1">
      <c r="A19" s="27" t="s">
        <v>26</v>
      </c>
      <c r="B19" s="21" t="s">
        <v>27</v>
      </c>
      <c r="C19" s="45"/>
      <c r="D19" s="19">
        <f t="shared" si="0"/>
        <v>0</v>
      </c>
      <c r="E19" s="19"/>
    </row>
    <row r="20" spans="1:5" s="23" customFormat="1" ht="25.5">
      <c r="A20" s="26" t="s">
        <v>30</v>
      </c>
      <c r="B20" s="21" t="s">
        <v>2</v>
      </c>
      <c r="C20" s="45">
        <v>4845</v>
      </c>
      <c r="D20" s="19">
        <f>C20/4</f>
        <v>1211.25</v>
      </c>
      <c r="E20" s="19"/>
    </row>
    <row r="21" spans="1:5" s="23" customFormat="1">
      <c r="A21" s="27" t="s">
        <v>4</v>
      </c>
      <c r="B21" s="28" t="s">
        <v>3</v>
      </c>
      <c r="C21" s="46">
        <v>5.5</v>
      </c>
      <c r="D21" s="19">
        <f t="shared" si="0"/>
        <v>5.5</v>
      </c>
      <c r="E21" s="19"/>
    </row>
    <row r="22" spans="1:5" ht="21.95" customHeight="1">
      <c r="A22" s="10" t="s">
        <v>26</v>
      </c>
      <c r="B22" s="6" t="s">
        <v>27</v>
      </c>
      <c r="C22" s="45">
        <f>C20/12/C21*1000</f>
        <v>73409.090909090912</v>
      </c>
      <c r="D22" s="19">
        <f t="shared" si="0"/>
        <v>73409.090909090912</v>
      </c>
      <c r="E22" s="19"/>
    </row>
    <row r="23" spans="1:5" ht="39">
      <c r="A23" s="14" t="s">
        <v>25</v>
      </c>
      <c r="B23" s="6" t="s">
        <v>2</v>
      </c>
      <c r="C23" s="45"/>
      <c r="D23" s="19">
        <f t="shared" si="0"/>
        <v>0</v>
      </c>
      <c r="E23" s="19"/>
    </row>
    <row r="24" spans="1:5">
      <c r="A24" s="10" t="s">
        <v>4</v>
      </c>
      <c r="B24" s="11" t="s">
        <v>3</v>
      </c>
      <c r="C24" s="46"/>
      <c r="D24" s="19">
        <f t="shared" si="0"/>
        <v>0</v>
      </c>
      <c r="E24" s="19"/>
    </row>
    <row r="25" spans="1:5" ht="21.95" customHeight="1">
      <c r="A25" s="10" t="s">
        <v>26</v>
      </c>
      <c r="B25" s="6" t="s">
        <v>27</v>
      </c>
      <c r="C25" s="45"/>
      <c r="D25" s="19">
        <f t="shared" si="0"/>
        <v>0</v>
      </c>
      <c r="E25" s="19"/>
    </row>
    <row r="26" spans="1:5" ht="25.5">
      <c r="A26" s="7" t="s">
        <v>23</v>
      </c>
      <c r="B26" s="6" t="s">
        <v>2</v>
      </c>
      <c r="C26" s="45">
        <v>2507</v>
      </c>
      <c r="D26" s="19">
        <f>C26/4</f>
        <v>626.75</v>
      </c>
      <c r="E26" s="19"/>
    </row>
    <row r="27" spans="1:5">
      <c r="A27" s="10" t="s">
        <v>4</v>
      </c>
      <c r="B27" s="11" t="s">
        <v>3</v>
      </c>
      <c r="C27" s="46">
        <v>5</v>
      </c>
      <c r="D27" s="19">
        <f t="shared" si="0"/>
        <v>5</v>
      </c>
      <c r="E27" s="19"/>
    </row>
    <row r="28" spans="1:5" ht="21.95" customHeight="1">
      <c r="A28" s="10" t="s">
        <v>26</v>
      </c>
      <c r="B28" s="6" t="s">
        <v>27</v>
      </c>
      <c r="C28" s="45">
        <f>C26/12/C27*1000</f>
        <v>41783.333333333328</v>
      </c>
      <c r="D28" s="19">
        <f t="shared" si="0"/>
        <v>41783.333333333328</v>
      </c>
      <c r="E28" s="19"/>
    </row>
    <row r="29" spans="1:5" ht="25.5">
      <c r="A29" s="5" t="s">
        <v>5</v>
      </c>
      <c r="B29" s="6" t="s">
        <v>2</v>
      </c>
      <c r="C29" s="53">
        <v>1063</v>
      </c>
      <c r="D29" s="53">
        <f>C29/4</f>
        <v>265.75</v>
      </c>
      <c r="E29" s="19"/>
    </row>
    <row r="30" spans="1:5" ht="36.75">
      <c r="A30" s="12" t="s">
        <v>6</v>
      </c>
      <c r="B30" s="6" t="s">
        <v>2</v>
      </c>
      <c r="C30" s="53">
        <v>1530</v>
      </c>
      <c r="D30" s="53">
        <f t="shared" ref="D30:D33" si="3">C30/4</f>
        <v>382.5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443</v>
      </c>
      <c r="D33" s="53">
        <f t="shared" si="3"/>
        <v>110.75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D29" sqref="D29:D33"/>
    </sheetView>
  </sheetViews>
  <sheetFormatPr defaultColWidth="9.140625" defaultRowHeight="20.25"/>
  <cols>
    <col min="1" max="1" width="69.42578125" style="2" customWidth="1"/>
    <col min="2" max="2" width="9.140625" style="3"/>
    <col min="3" max="3" width="20" style="18" customWidth="1"/>
    <col min="4" max="4" width="18.140625" style="18" customWidth="1"/>
    <col min="5" max="5" width="16.71093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61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13</v>
      </c>
      <c r="D11" s="19">
        <f>C11</f>
        <v>13</v>
      </c>
      <c r="E11" s="19"/>
    </row>
    <row r="12" spans="1:7" ht="25.5">
      <c r="A12" s="10" t="s">
        <v>24</v>
      </c>
      <c r="B12" s="6" t="s">
        <v>2</v>
      </c>
      <c r="C12" s="19">
        <f>(C13-C32)/C11</f>
        <v>883.15384615384619</v>
      </c>
      <c r="D12" s="19">
        <f t="shared" ref="D12:D28" si="0">C12</f>
        <v>883.15384615384619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11589</v>
      </c>
      <c r="D13" s="54">
        <f t="shared" ref="D13" si="1">D15+D29+D30+D31+D32+D33</f>
        <v>2897.25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8536</v>
      </c>
      <c r="D15" s="54">
        <f t="shared" ref="D15" si="2">D17+D20+D23+D26</f>
        <v>2134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45"/>
      <c r="D17" s="19">
        <f t="shared" si="0"/>
        <v>0</v>
      </c>
      <c r="E17" s="19"/>
    </row>
    <row r="18" spans="1:5" s="23" customFormat="1">
      <c r="A18" s="27" t="s">
        <v>4</v>
      </c>
      <c r="B18" s="28" t="s">
        <v>3</v>
      </c>
      <c r="C18" s="46"/>
      <c r="D18" s="19">
        <f t="shared" si="0"/>
        <v>0</v>
      </c>
      <c r="E18" s="19"/>
    </row>
    <row r="19" spans="1:5" s="23" customFormat="1" ht="21.95" customHeight="1">
      <c r="A19" s="27" t="s">
        <v>26</v>
      </c>
      <c r="B19" s="21" t="s">
        <v>27</v>
      </c>
      <c r="C19" s="45"/>
      <c r="D19" s="19">
        <f t="shared" si="0"/>
        <v>0</v>
      </c>
      <c r="E19" s="19"/>
    </row>
    <row r="20" spans="1:5" s="23" customFormat="1" ht="25.5">
      <c r="A20" s="26" t="s">
        <v>30</v>
      </c>
      <c r="B20" s="21" t="s">
        <v>2</v>
      </c>
      <c r="C20" s="45">
        <v>6187</v>
      </c>
      <c r="D20" s="19">
        <f>C20/4</f>
        <v>1546.75</v>
      </c>
      <c r="E20" s="19"/>
    </row>
    <row r="21" spans="1:5" s="23" customFormat="1">
      <c r="A21" s="27" t="s">
        <v>4</v>
      </c>
      <c r="B21" s="28" t="s">
        <v>3</v>
      </c>
      <c r="C21" s="46">
        <v>6.17</v>
      </c>
      <c r="D21" s="19">
        <f t="shared" si="0"/>
        <v>6.17</v>
      </c>
      <c r="E21" s="19"/>
    </row>
    <row r="22" spans="1:5" ht="21.95" customHeight="1">
      <c r="A22" s="10" t="s">
        <v>26</v>
      </c>
      <c r="B22" s="6" t="s">
        <v>27</v>
      </c>
      <c r="C22" s="45">
        <f>C20/12/C21*1000</f>
        <v>83562.93895191788</v>
      </c>
      <c r="D22" s="19">
        <f t="shared" si="0"/>
        <v>83562.93895191788</v>
      </c>
      <c r="E22" s="19"/>
    </row>
    <row r="23" spans="1:5" ht="39">
      <c r="A23" s="14" t="s">
        <v>25</v>
      </c>
      <c r="B23" s="6" t="s">
        <v>2</v>
      </c>
      <c r="C23" s="45"/>
      <c r="D23" s="19">
        <f t="shared" si="0"/>
        <v>0</v>
      </c>
      <c r="E23" s="19"/>
    </row>
    <row r="24" spans="1:5">
      <c r="A24" s="10" t="s">
        <v>4</v>
      </c>
      <c r="B24" s="11" t="s">
        <v>3</v>
      </c>
      <c r="C24" s="46"/>
      <c r="D24" s="19">
        <f t="shared" si="0"/>
        <v>0</v>
      </c>
      <c r="E24" s="19"/>
    </row>
    <row r="25" spans="1:5" ht="21.95" customHeight="1">
      <c r="A25" s="10" t="s">
        <v>26</v>
      </c>
      <c r="B25" s="6" t="s">
        <v>27</v>
      </c>
      <c r="C25" s="45"/>
      <c r="D25" s="19">
        <f t="shared" si="0"/>
        <v>0</v>
      </c>
      <c r="E25" s="19"/>
    </row>
    <row r="26" spans="1:5" ht="25.5">
      <c r="A26" s="7" t="s">
        <v>23</v>
      </c>
      <c r="B26" s="6" t="s">
        <v>2</v>
      </c>
      <c r="C26" s="45">
        <v>2349</v>
      </c>
      <c r="D26" s="19">
        <f>C26/4</f>
        <v>587.25</v>
      </c>
      <c r="E26" s="19"/>
    </row>
    <row r="27" spans="1:5">
      <c r="A27" s="10" t="s">
        <v>4</v>
      </c>
      <c r="B27" s="11" t="s">
        <v>3</v>
      </c>
      <c r="C27" s="46">
        <v>4.5</v>
      </c>
      <c r="D27" s="19">
        <f t="shared" si="0"/>
        <v>4.5</v>
      </c>
      <c r="E27" s="19"/>
    </row>
    <row r="28" spans="1:5" ht="21.95" customHeight="1">
      <c r="A28" s="10" t="s">
        <v>26</v>
      </c>
      <c r="B28" s="6" t="s">
        <v>27</v>
      </c>
      <c r="C28" s="45">
        <f>C26/12/C27*1000</f>
        <v>43500</v>
      </c>
      <c r="D28" s="19">
        <f t="shared" si="0"/>
        <v>43500</v>
      </c>
      <c r="E28" s="19"/>
    </row>
    <row r="29" spans="1:5" ht="25.5">
      <c r="A29" s="5" t="s">
        <v>5</v>
      </c>
      <c r="B29" s="6" t="s">
        <v>2</v>
      </c>
      <c r="C29" s="53">
        <v>1299</v>
      </c>
      <c r="D29" s="53">
        <f>C29/4</f>
        <v>324.75</v>
      </c>
      <c r="E29" s="19"/>
    </row>
    <row r="30" spans="1:5" ht="36.75">
      <c r="A30" s="12" t="s">
        <v>6</v>
      </c>
      <c r="B30" s="6" t="s">
        <v>2</v>
      </c>
      <c r="C30" s="53">
        <v>1208</v>
      </c>
      <c r="D30" s="53">
        <f t="shared" ref="D30:D33" si="3">C30/4</f>
        <v>302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438</v>
      </c>
      <c r="D33" s="53">
        <f t="shared" si="3"/>
        <v>109.5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23" activePane="bottomRight" state="frozen"/>
      <selection activeCell="A9" sqref="A9"/>
      <selection pane="topRight" activeCell="B9" sqref="B9"/>
      <selection pane="bottomLeft" activeCell="A11" sqref="A11"/>
      <selection pane="bottomRight" activeCell="D29" sqref="D29:D33"/>
    </sheetView>
  </sheetViews>
  <sheetFormatPr defaultColWidth="9.140625" defaultRowHeight="20.25"/>
  <cols>
    <col min="1" max="1" width="69.42578125" style="2" customWidth="1"/>
    <col min="2" max="2" width="9.140625" style="3"/>
    <col min="3" max="3" width="19.42578125" style="18" customWidth="1"/>
    <col min="4" max="4" width="19" style="18" customWidth="1"/>
    <col min="5" max="5" width="12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60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63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11</v>
      </c>
      <c r="D11" s="19">
        <f>C11</f>
        <v>11</v>
      </c>
      <c r="E11" s="19"/>
    </row>
    <row r="12" spans="1:7" ht="25.5">
      <c r="A12" s="10" t="s">
        <v>24</v>
      </c>
      <c r="B12" s="6" t="s">
        <v>2</v>
      </c>
      <c r="C12" s="19">
        <f>(C13-C32)/C11</f>
        <v>1097.3636363636363</v>
      </c>
      <c r="D12" s="19">
        <f t="shared" ref="D12:D28" si="0">C12</f>
        <v>1097.3636363636363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12179</v>
      </c>
      <c r="D13" s="54">
        <f t="shared" ref="D13" si="1">D15+D29+D30+D31+D32+D33</f>
        <v>3044.75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9438</v>
      </c>
      <c r="D15" s="54">
        <f t="shared" ref="D15" si="2">D17+D20+D23+D26</f>
        <v>2359.5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45"/>
      <c r="D17" s="19">
        <f t="shared" si="0"/>
        <v>0</v>
      </c>
      <c r="E17" s="19"/>
    </row>
    <row r="18" spans="1:5" s="23" customFormat="1">
      <c r="A18" s="27" t="s">
        <v>4</v>
      </c>
      <c r="B18" s="28" t="s">
        <v>3</v>
      </c>
      <c r="C18" s="46"/>
      <c r="D18" s="19">
        <f t="shared" si="0"/>
        <v>0</v>
      </c>
      <c r="E18" s="19"/>
    </row>
    <row r="19" spans="1:5" s="23" customFormat="1" ht="21.95" customHeight="1">
      <c r="A19" s="27" t="s">
        <v>26</v>
      </c>
      <c r="B19" s="21" t="s">
        <v>27</v>
      </c>
      <c r="C19" s="45"/>
      <c r="D19" s="19">
        <f t="shared" si="0"/>
        <v>0</v>
      </c>
      <c r="E19" s="19"/>
    </row>
    <row r="20" spans="1:5" s="23" customFormat="1" ht="25.5">
      <c r="A20" s="26" t="s">
        <v>30</v>
      </c>
      <c r="B20" s="21" t="s">
        <v>2</v>
      </c>
      <c r="C20" s="45">
        <v>7292</v>
      </c>
      <c r="D20" s="19">
        <f>C20/4</f>
        <v>1823</v>
      </c>
      <c r="E20" s="19"/>
    </row>
    <row r="21" spans="1:5" s="23" customFormat="1">
      <c r="A21" s="27" t="s">
        <v>4</v>
      </c>
      <c r="B21" s="28" t="s">
        <v>3</v>
      </c>
      <c r="C21" s="46">
        <v>8.89</v>
      </c>
      <c r="D21" s="19">
        <f t="shared" si="0"/>
        <v>8.89</v>
      </c>
      <c r="E21" s="19"/>
    </row>
    <row r="22" spans="1:5" ht="21.95" customHeight="1">
      <c r="A22" s="10" t="s">
        <v>26</v>
      </c>
      <c r="B22" s="6" t="s">
        <v>27</v>
      </c>
      <c r="C22" s="45">
        <f>C20/12/C21*1000</f>
        <v>68353.955755530551</v>
      </c>
      <c r="D22" s="19">
        <f t="shared" si="0"/>
        <v>68353.955755530551</v>
      </c>
      <c r="E22" s="19"/>
    </row>
    <row r="23" spans="1:5" ht="39">
      <c r="A23" s="14" t="s">
        <v>25</v>
      </c>
      <c r="B23" s="6" t="s">
        <v>2</v>
      </c>
      <c r="C23" s="45"/>
      <c r="D23" s="19">
        <f t="shared" si="0"/>
        <v>0</v>
      </c>
      <c r="E23" s="19"/>
    </row>
    <row r="24" spans="1:5">
      <c r="A24" s="10" t="s">
        <v>4</v>
      </c>
      <c r="B24" s="11" t="s">
        <v>3</v>
      </c>
      <c r="C24" s="46"/>
      <c r="D24" s="19">
        <f t="shared" si="0"/>
        <v>0</v>
      </c>
      <c r="E24" s="19"/>
    </row>
    <row r="25" spans="1:5" ht="21.95" customHeight="1">
      <c r="A25" s="10" t="s">
        <v>26</v>
      </c>
      <c r="B25" s="6" t="s">
        <v>27</v>
      </c>
      <c r="C25" s="45"/>
      <c r="D25" s="19">
        <f t="shared" si="0"/>
        <v>0</v>
      </c>
      <c r="E25" s="19"/>
    </row>
    <row r="26" spans="1:5" ht="25.5">
      <c r="A26" s="7" t="s">
        <v>23</v>
      </c>
      <c r="B26" s="6" t="s">
        <v>2</v>
      </c>
      <c r="C26" s="45">
        <v>2146</v>
      </c>
      <c r="D26" s="19">
        <f>C26/4</f>
        <v>536.5</v>
      </c>
      <c r="E26" s="19"/>
    </row>
    <row r="27" spans="1:5">
      <c r="A27" s="10" t="s">
        <v>4</v>
      </c>
      <c r="B27" s="11" t="s">
        <v>3</v>
      </c>
      <c r="C27" s="46">
        <v>5.5</v>
      </c>
      <c r="D27" s="19">
        <f t="shared" si="0"/>
        <v>5.5</v>
      </c>
      <c r="E27" s="19"/>
    </row>
    <row r="28" spans="1:5" ht="21.95" customHeight="1">
      <c r="A28" s="10" t="s">
        <v>26</v>
      </c>
      <c r="B28" s="6" t="s">
        <v>27</v>
      </c>
      <c r="C28" s="45">
        <f>C26/12/C27*1000</f>
        <v>32515.151515151516</v>
      </c>
      <c r="D28" s="19">
        <f t="shared" si="0"/>
        <v>32515.151515151516</v>
      </c>
      <c r="E28" s="19"/>
    </row>
    <row r="29" spans="1:5" ht="25.5">
      <c r="A29" s="5" t="s">
        <v>5</v>
      </c>
      <c r="B29" s="6" t="s">
        <v>2</v>
      </c>
      <c r="C29" s="53">
        <v>1204</v>
      </c>
      <c r="D29" s="53">
        <f>C29/4</f>
        <v>301</v>
      </c>
      <c r="E29" s="19"/>
    </row>
    <row r="30" spans="1:5" ht="36.75">
      <c r="A30" s="12" t="s">
        <v>6</v>
      </c>
      <c r="B30" s="6" t="s">
        <v>2</v>
      </c>
      <c r="C30" s="53">
        <v>949</v>
      </c>
      <c r="D30" s="53">
        <f t="shared" ref="D30:D33" si="3">C30/4</f>
        <v>237.25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480</v>
      </c>
      <c r="D33" s="53">
        <f t="shared" si="3"/>
        <v>120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F24" sqref="F24"/>
    </sheetView>
  </sheetViews>
  <sheetFormatPr defaultColWidth="9.140625" defaultRowHeight="20.25"/>
  <cols>
    <col min="1" max="1" width="69.42578125" style="2" customWidth="1"/>
    <col min="2" max="2" width="9.140625" style="3"/>
    <col min="3" max="3" width="19.28515625" style="18" customWidth="1"/>
    <col min="4" max="4" width="15" style="18" customWidth="1"/>
    <col min="5" max="5" width="18.855468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59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19">
        <v>18</v>
      </c>
      <c r="D11" s="19">
        <f>C11</f>
        <v>18</v>
      </c>
      <c r="E11" s="19"/>
    </row>
    <row r="12" spans="1:7" ht="25.5">
      <c r="A12" s="10" t="s">
        <v>24</v>
      </c>
      <c r="B12" s="6" t="s">
        <v>2</v>
      </c>
      <c r="C12" s="19">
        <f>(C13-C32)/C11</f>
        <v>796.33333333333337</v>
      </c>
      <c r="D12" s="19">
        <f t="shared" ref="D12:D28" si="0">C12</f>
        <v>796.33333333333337</v>
      </c>
      <c r="E12" s="19"/>
    </row>
    <row r="13" spans="1:7" ht="25.5">
      <c r="A13" s="5" t="s">
        <v>11</v>
      </c>
      <c r="B13" s="6" t="s">
        <v>2</v>
      </c>
      <c r="C13" s="54">
        <f>C15+C29+C30+C31+C32+C33</f>
        <v>14442</v>
      </c>
      <c r="D13" s="54">
        <f t="shared" ref="D13" si="1">D15+D29+D30+D31+D32+D33</f>
        <v>3610.5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11230</v>
      </c>
      <c r="D15" s="54">
        <f t="shared" ref="D15" si="2">D17+D20+D23+D26</f>
        <v>2807.5</v>
      </c>
      <c r="E15" s="54"/>
    </row>
    <row r="16" spans="1:7">
      <c r="A16" s="8" t="s">
        <v>1</v>
      </c>
      <c r="B16" s="9"/>
      <c r="C16" s="19"/>
      <c r="D16" s="19">
        <f t="shared" si="0"/>
        <v>0</v>
      </c>
      <c r="E16" s="19"/>
    </row>
    <row r="17" spans="1:5" s="23" customFormat="1" ht="25.5">
      <c r="A17" s="26" t="s">
        <v>29</v>
      </c>
      <c r="B17" s="21" t="s">
        <v>2</v>
      </c>
      <c r="C17" s="36"/>
      <c r="D17" s="19">
        <f t="shared" si="0"/>
        <v>0</v>
      </c>
      <c r="E17" s="19"/>
    </row>
    <row r="18" spans="1:5" s="23" customFormat="1">
      <c r="A18" s="27" t="s">
        <v>4</v>
      </c>
      <c r="B18" s="28" t="s">
        <v>3</v>
      </c>
      <c r="C18" s="43"/>
      <c r="D18" s="19">
        <f t="shared" si="0"/>
        <v>0</v>
      </c>
      <c r="E18" s="19"/>
    </row>
    <row r="19" spans="1:5" s="23" customFormat="1" ht="21.95" customHeight="1">
      <c r="A19" s="27" t="s">
        <v>26</v>
      </c>
      <c r="B19" s="21" t="s">
        <v>27</v>
      </c>
      <c r="C19" s="36"/>
      <c r="D19" s="19">
        <f t="shared" si="0"/>
        <v>0</v>
      </c>
      <c r="E19" s="19"/>
    </row>
    <row r="20" spans="1:5" s="23" customFormat="1" ht="25.5">
      <c r="A20" s="26" t="s">
        <v>30</v>
      </c>
      <c r="B20" s="21" t="s">
        <v>2</v>
      </c>
      <c r="C20" s="36">
        <v>8876</v>
      </c>
      <c r="D20" s="19">
        <f>C20/4</f>
        <v>2219</v>
      </c>
      <c r="E20" s="19"/>
    </row>
    <row r="21" spans="1:5" s="23" customFormat="1">
      <c r="A21" s="27" t="s">
        <v>4</v>
      </c>
      <c r="B21" s="28" t="s">
        <v>3</v>
      </c>
      <c r="C21" s="43">
        <v>10.8</v>
      </c>
      <c r="D21" s="19">
        <f t="shared" si="0"/>
        <v>10.8</v>
      </c>
      <c r="E21" s="19"/>
    </row>
    <row r="22" spans="1:5" ht="21.95" customHeight="1">
      <c r="A22" s="10" t="s">
        <v>26</v>
      </c>
      <c r="B22" s="6" t="s">
        <v>27</v>
      </c>
      <c r="C22" s="36">
        <f>C20/12/C21*1000</f>
        <v>68487.65432098764</v>
      </c>
      <c r="D22" s="19">
        <f>C22/4</f>
        <v>17121.91358024691</v>
      </c>
      <c r="E22" s="19"/>
    </row>
    <row r="23" spans="1:5" ht="39">
      <c r="A23" s="14" t="s">
        <v>25</v>
      </c>
      <c r="B23" s="6" t="s">
        <v>2</v>
      </c>
      <c r="C23" s="36"/>
      <c r="D23" s="19">
        <f t="shared" si="0"/>
        <v>0</v>
      </c>
      <c r="E23" s="19"/>
    </row>
    <row r="24" spans="1:5">
      <c r="A24" s="10" t="s">
        <v>4</v>
      </c>
      <c r="B24" s="11" t="s">
        <v>3</v>
      </c>
      <c r="C24" s="43"/>
      <c r="D24" s="19">
        <f t="shared" si="0"/>
        <v>0</v>
      </c>
      <c r="E24" s="19"/>
    </row>
    <row r="25" spans="1:5" ht="21.95" customHeight="1">
      <c r="A25" s="10" t="s">
        <v>26</v>
      </c>
      <c r="B25" s="6" t="s">
        <v>27</v>
      </c>
      <c r="C25" s="36"/>
      <c r="D25" s="19">
        <f t="shared" si="0"/>
        <v>0</v>
      </c>
      <c r="E25" s="19"/>
    </row>
    <row r="26" spans="1:5" ht="25.5">
      <c r="A26" s="7" t="s">
        <v>23</v>
      </c>
      <c r="B26" s="6" t="s">
        <v>2</v>
      </c>
      <c r="C26" s="36">
        <v>2354</v>
      </c>
      <c r="D26" s="19">
        <f>C26/4</f>
        <v>588.5</v>
      </c>
      <c r="E26" s="19"/>
    </row>
    <row r="27" spans="1:5">
      <c r="A27" s="10" t="s">
        <v>4</v>
      </c>
      <c r="B27" s="11" t="s">
        <v>3</v>
      </c>
      <c r="C27" s="43">
        <v>5</v>
      </c>
      <c r="D27" s="19">
        <f t="shared" si="0"/>
        <v>5</v>
      </c>
      <c r="E27" s="19"/>
    </row>
    <row r="28" spans="1:5" ht="21.95" customHeight="1">
      <c r="A28" s="10" t="s">
        <v>26</v>
      </c>
      <c r="B28" s="6" t="s">
        <v>27</v>
      </c>
      <c r="C28" s="36">
        <f>C26/12/C27*1000</f>
        <v>39233.333333333336</v>
      </c>
      <c r="D28" s="19">
        <f t="shared" si="0"/>
        <v>39233.333333333336</v>
      </c>
      <c r="E28" s="19"/>
    </row>
    <row r="29" spans="1:5" ht="25.5">
      <c r="A29" s="5" t="s">
        <v>5</v>
      </c>
      <c r="B29" s="6" t="s">
        <v>2</v>
      </c>
      <c r="C29" s="53">
        <v>1181</v>
      </c>
      <c r="D29" s="53">
        <f>C29/4</f>
        <v>295.25</v>
      </c>
      <c r="E29" s="19"/>
    </row>
    <row r="30" spans="1:5" ht="36.75">
      <c r="A30" s="12" t="s">
        <v>6</v>
      </c>
      <c r="B30" s="6" t="s">
        <v>2</v>
      </c>
      <c r="C30" s="53">
        <v>1205</v>
      </c>
      <c r="D30" s="53">
        <f t="shared" ref="D30:D33" si="3">C30/4</f>
        <v>301.25</v>
      </c>
      <c r="E30" s="19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19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19"/>
    </row>
    <row r="33" spans="1:5" ht="38.25" customHeight="1">
      <c r="A33" s="12" t="s">
        <v>9</v>
      </c>
      <c r="B33" s="6" t="s">
        <v>2</v>
      </c>
      <c r="C33" s="53">
        <v>718</v>
      </c>
      <c r="D33" s="53">
        <f t="shared" si="3"/>
        <v>179.5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69" zoomScaleNormal="69" workbookViewId="0">
      <pane xSplit="2" ySplit="2" topLeftCell="C11" activePane="bottomRight" state="frozen"/>
      <selection activeCell="A9" sqref="A9"/>
      <selection pane="topRight" activeCell="C9" sqref="C9"/>
      <selection pane="bottomLeft" activeCell="A11" sqref="A11"/>
      <selection pane="bottomRight" activeCell="E33" sqref="E33"/>
    </sheetView>
  </sheetViews>
  <sheetFormatPr defaultColWidth="9.140625" defaultRowHeight="20.25"/>
  <cols>
    <col min="1" max="1" width="69.42578125" style="2" customWidth="1"/>
    <col min="2" max="2" width="12.85546875" style="3" customWidth="1"/>
    <col min="3" max="3" width="18.28515625" style="18" customWidth="1"/>
    <col min="4" max="4" width="17.28515625" style="18" customWidth="1"/>
    <col min="5" max="5" width="19.71093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44.25" customHeight="1">
      <c r="A4" s="75" t="s">
        <v>34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35" t="s">
        <v>14</v>
      </c>
    </row>
    <row r="11" spans="1:7">
      <c r="A11" s="5" t="s">
        <v>21</v>
      </c>
      <c r="B11" s="6" t="s">
        <v>10</v>
      </c>
      <c r="C11" s="36">
        <v>244</v>
      </c>
      <c r="D11" s="36">
        <f>C11</f>
        <v>244</v>
      </c>
      <c r="E11" s="36"/>
      <c r="F11" s="23"/>
    </row>
    <row r="12" spans="1:7">
      <c r="A12" s="10" t="s">
        <v>24</v>
      </c>
      <c r="B12" s="6" t="s">
        <v>2</v>
      </c>
      <c r="C12" s="36">
        <f>(C13-C32)/C11</f>
        <v>323.63811475409835</v>
      </c>
      <c r="D12" s="36">
        <f t="shared" ref="D12:E27" si="0">C12</f>
        <v>323.63811475409835</v>
      </c>
      <c r="E12" s="36"/>
      <c r="F12" s="23"/>
    </row>
    <row r="13" spans="1:7">
      <c r="A13" s="5" t="s">
        <v>11</v>
      </c>
      <c r="B13" s="6" t="s">
        <v>2</v>
      </c>
      <c r="C13" s="54">
        <f>C15+C29+C30+C31+C32+C33</f>
        <v>79075.7</v>
      </c>
      <c r="D13" s="54">
        <f t="shared" ref="D13:E13" si="1">D15+D29+D30+D31+D32+D33</f>
        <v>19768.924999999999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>
      <c r="A15" s="20" t="s">
        <v>12</v>
      </c>
      <c r="B15" s="21" t="s">
        <v>2</v>
      </c>
      <c r="C15" s="54">
        <f>C17+C20+C23+C26</f>
        <v>55094.400000000001</v>
      </c>
      <c r="D15" s="54">
        <f t="shared" ref="D15:E15" si="2">D17+D20+D23+D26</f>
        <v>13773.6</v>
      </c>
      <c r="E15" s="54">
        <f t="shared" si="2"/>
        <v>0</v>
      </c>
    </row>
    <row r="16" spans="1:7">
      <c r="A16" s="8" t="s">
        <v>1</v>
      </c>
      <c r="B16" s="9"/>
      <c r="C16" s="36">
        <v>0</v>
      </c>
      <c r="D16" s="36">
        <f t="shared" si="0"/>
        <v>0</v>
      </c>
      <c r="E16" s="36">
        <f t="shared" si="0"/>
        <v>0</v>
      </c>
      <c r="F16" s="23"/>
    </row>
    <row r="17" spans="1:6" s="23" customFormat="1">
      <c r="A17" s="26" t="s">
        <v>29</v>
      </c>
      <c r="B17" s="21" t="s">
        <v>2</v>
      </c>
      <c r="C17" s="36">
        <v>4109.6000000000004</v>
      </c>
      <c r="D17" s="19">
        <f>C17/4</f>
        <v>1027.4000000000001</v>
      </c>
      <c r="E17" s="36"/>
    </row>
    <row r="18" spans="1:6" s="23" customFormat="1">
      <c r="A18" s="27" t="s">
        <v>4</v>
      </c>
      <c r="B18" s="28" t="s">
        <v>3</v>
      </c>
      <c r="C18" s="36">
        <v>4</v>
      </c>
      <c r="D18" s="36">
        <f t="shared" si="0"/>
        <v>4</v>
      </c>
      <c r="E18" s="36"/>
    </row>
    <row r="19" spans="1:6" s="23" customFormat="1" ht="21.95" customHeight="1">
      <c r="A19" s="27" t="s">
        <v>26</v>
      </c>
      <c r="B19" s="21" t="s">
        <v>27</v>
      </c>
      <c r="C19" s="36">
        <f>C17/C18/12*1000+200</f>
        <v>85816.666666666672</v>
      </c>
      <c r="D19" s="36">
        <f>D17/D18/3*1000+200</f>
        <v>85816.666666666672</v>
      </c>
      <c r="E19" s="36"/>
    </row>
    <row r="20" spans="1:6" s="23" customFormat="1">
      <c r="A20" s="26" t="s">
        <v>30</v>
      </c>
      <c r="B20" s="21" t="s">
        <v>2</v>
      </c>
      <c r="C20" s="36">
        <v>36533.800000000003</v>
      </c>
      <c r="D20" s="19">
        <f>C20/4</f>
        <v>9133.4500000000007</v>
      </c>
      <c r="E20" s="36"/>
    </row>
    <row r="21" spans="1:6">
      <c r="A21" s="10" t="s">
        <v>4</v>
      </c>
      <c r="B21" s="11" t="s">
        <v>3</v>
      </c>
      <c r="C21" s="36">
        <v>32</v>
      </c>
      <c r="D21" s="36">
        <f t="shared" si="0"/>
        <v>32</v>
      </c>
      <c r="E21" s="36"/>
      <c r="F21" s="23"/>
    </row>
    <row r="22" spans="1:6" ht="21.95" customHeight="1">
      <c r="A22" s="10" t="s">
        <v>26</v>
      </c>
      <c r="B22" s="6" t="s">
        <v>27</v>
      </c>
      <c r="C22" s="36">
        <f>C20/C21/12*1000+200</f>
        <v>95340.104166666672</v>
      </c>
      <c r="D22" s="36">
        <f>D20/D21/3*1000+200</f>
        <v>95340.104166666672</v>
      </c>
      <c r="E22" s="36"/>
      <c r="F22" s="23"/>
    </row>
    <row r="23" spans="1:6" ht="39">
      <c r="A23" s="14" t="s">
        <v>25</v>
      </c>
      <c r="B23" s="6" t="s">
        <v>2</v>
      </c>
      <c r="C23" s="36">
        <v>6575.7</v>
      </c>
      <c r="D23" s="19">
        <f>C23/4</f>
        <v>1643.925</v>
      </c>
      <c r="E23" s="36"/>
      <c r="F23" s="23"/>
    </row>
    <row r="24" spans="1:6">
      <c r="A24" s="10" t="s">
        <v>4</v>
      </c>
      <c r="B24" s="11" t="s">
        <v>3</v>
      </c>
      <c r="C24" s="36">
        <v>9</v>
      </c>
      <c r="D24" s="36">
        <f t="shared" si="0"/>
        <v>9</v>
      </c>
      <c r="E24" s="36"/>
    </row>
    <row r="25" spans="1:6" ht="21.95" customHeight="1">
      <c r="A25" s="10" t="s">
        <v>26</v>
      </c>
      <c r="B25" s="6" t="s">
        <v>27</v>
      </c>
      <c r="C25" s="36">
        <f>C23/C24/12*1000+200</f>
        <v>61086.111111111109</v>
      </c>
      <c r="D25" s="36">
        <f>D23/D24/3*1000+200</f>
        <v>61086.111111111109</v>
      </c>
      <c r="E25" s="36"/>
    </row>
    <row r="26" spans="1:6">
      <c r="A26" s="7" t="s">
        <v>23</v>
      </c>
      <c r="B26" s="6" t="s">
        <v>2</v>
      </c>
      <c r="C26" s="36">
        <v>7875.3</v>
      </c>
      <c r="D26" s="19">
        <f>C26/4</f>
        <v>1968.825</v>
      </c>
      <c r="E26" s="36"/>
    </row>
    <row r="27" spans="1:6">
      <c r="A27" s="10" t="s">
        <v>4</v>
      </c>
      <c r="B27" s="11" t="s">
        <v>3</v>
      </c>
      <c r="C27" s="36">
        <v>15</v>
      </c>
      <c r="D27" s="36">
        <f t="shared" si="0"/>
        <v>15</v>
      </c>
      <c r="E27" s="36"/>
    </row>
    <row r="28" spans="1:6" ht="21.95" customHeight="1">
      <c r="A28" s="10" t="s">
        <v>26</v>
      </c>
      <c r="B28" s="6" t="s">
        <v>27</v>
      </c>
      <c r="C28" s="36">
        <f>C26/C27/12*1000+200</f>
        <v>43951.666666666664</v>
      </c>
      <c r="D28" s="36">
        <f>D26/D27/3*1000+200</f>
        <v>43951.666666666664</v>
      </c>
      <c r="E28" s="36"/>
    </row>
    <row r="29" spans="1:6">
      <c r="A29" s="5" t="s">
        <v>5</v>
      </c>
      <c r="B29" s="6" t="s">
        <v>2</v>
      </c>
      <c r="C29" s="52">
        <v>6304.9</v>
      </c>
      <c r="D29" s="53">
        <f>C29/4</f>
        <v>1576.2249999999999</v>
      </c>
      <c r="E29" s="52"/>
    </row>
    <row r="30" spans="1:6" ht="36.75">
      <c r="A30" s="12" t="s">
        <v>6</v>
      </c>
      <c r="B30" s="6" t="s">
        <v>2</v>
      </c>
      <c r="C30" s="52">
        <v>9647.9</v>
      </c>
      <c r="D30" s="53">
        <f t="shared" ref="D30:D33" si="3">C30/4</f>
        <v>2411.9749999999999</v>
      </c>
      <c r="E30" s="52"/>
    </row>
    <row r="31" spans="1:6">
      <c r="A31" s="12" t="s">
        <v>7</v>
      </c>
      <c r="B31" s="6" t="s">
        <v>2</v>
      </c>
      <c r="C31" s="52">
        <v>0</v>
      </c>
      <c r="D31" s="53">
        <f t="shared" si="3"/>
        <v>0</v>
      </c>
      <c r="E31" s="52"/>
    </row>
    <row r="32" spans="1:6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5" ht="54.75" customHeight="1">
      <c r="A33" s="12" t="s">
        <v>9</v>
      </c>
      <c r="B33" s="6" t="s">
        <v>2</v>
      </c>
      <c r="C33" s="19">
        <v>7920.5</v>
      </c>
      <c r="D33" s="53">
        <f t="shared" si="3"/>
        <v>1980.125</v>
      </c>
      <c r="E33" s="3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1" zoomScaleNormal="71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8" sqref="E18"/>
    </sheetView>
  </sheetViews>
  <sheetFormatPr defaultColWidth="9.140625" defaultRowHeight="20.25"/>
  <cols>
    <col min="1" max="1" width="69.42578125" style="2" customWidth="1"/>
    <col min="2" max="2" width="9.140625" style="3"/>
    <col min="3" max="3" width="18.28515625" style="18" customWidth="1"/>
    <col min="4" max="5" width="14.855468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35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249</v>
      </c>
      <c r="D11" s="36">
        <f>C11</f>
        <v>249</v>
      </c>
      <c r="E11" s="36"/>
    </row>
    <row r="12" spans="1:7" ht="25.5">
      <c r="A12" s="10" t="s">
        <v>24</v>
      </c>
      <c r="B12" s="6" t="s">
        <v>2</v>
      </c>
      <c r="C12" s="19">
        <f>(C13-C32)/C11</f>
        <v>337.38835341365467</v>
      </c>
      <c r="D12" s="36">
        <f t="shared" ref="D12:D27" si="0">C12</f>
        <v>337.38835341365467</v>
      </c>
      <c r="E12" s="19" t="e">
        <f t="shared" ref="E12" si="1">(E13-E32)/E11</f>
        <v>#DIV/0!</v>
      </c>
    </row>
    <row r="13" spans="1:7" ht="25.5">
      <c r="A13" s="5" t="s">
        <v>11</v>
      </c>
      <c r="B13" s="6" t="s">
        <v>2</v>
      </c>
      <c r="C13" s="54">
        <f>C15+C29+C30+C31+C32+C33</f>
        <v>84117.700000000012</v>
      </c>
      <c r="D13" s="54">
        <f t="shared" ref="D13:E13" si="2">D15+D29+D30+D31+D32+D33</f>
        <v>21029.425000000003</v>
      </c>
      <c r="E13" s="54">
        <f t="shared" si="2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68515.600000000006</v>
      </c>
      <c r="D15" s="54">
        <f t="shared" ref="D15:E15" si="3">D17+D20+D23+D26</f>
        <v>17128.900000000001</v>
      </c>
      <c r="E15" s="54">
        <f t="shared" si="3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19">
        <v>0</v>
      </c>
    </row>
    <row r="17" spans="1:5" s="23" customFormat="1" ht="25.5">
      <c r="A17" s="26" t="s">
        <v>29</v>
      </c>
      <c r="B17" s="21" t="s">
        <v>2</v>
      </c>
      <c r="C17" s="36">
        <v>4524</v>
      </c>
      <c r="D17" s="19">
        <f>C17/4</f>
        <v>1131</v>
      </c>
      <c r="E17" s="36"/>
    </row>
    <row r="18" spans="1:5" s="23" customFormat="1">
      <c r="A18" s="27" t="s">
        <v>4</v>
      </c>
      <c r="B18" s="28" t="s">
        <v>3</v>
      </c>
      <c r="C18" s="43">
        <v>4</v>
      </c>
      <c r="D18" s="36">
        <f t="shared" si="0"/>
        <v>4</v>
      </c>
      <c r="E18" s="43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94450</v>
      </c>
      <c r="D19" s="36">
        <f>D17/D18/3*1000+200</f>
        <v>94450</v>
      </c>
      <c r="E19" s="36" t="e">
        <f>E17*1000/12/E18</f>
        <v>#DIV/0!</v>
      </c>
    </row>
    <row r="20" spans="1:5" s="23" customFormat="1" ht="25.5">
      <c r="A20" s="26" t="s">
        <v>30</v>
      </c>
      <c r="B20" s="21" t="s">
        <v>2</v>
      </c>
      <c r="C20" s="36">
        <v>47950</v>
      </c>
      <c r="D20" s="19">
        <f>C20/4</f>
        <v>11987.5</v>
      </c>
      <c r="E20" s="36"/>
    </row>
    <row r="21" spans="1:5" s="23" customFormat="1">
      <c r="A21" s="27" t="s">
        <v>4</v>
      </c>
      <c r="B21" s="28" t="s">
        <v>3</v>
      </c>
      <c r="C21" s="43">
        <v>46.61</v>
      </c>
      <c r="D21" s="36">
        <f t="shared" si="0"/>
        <v>46.61</v>
      </c>
      <c r="E21" s="43"/>
    </row>
    <row r="22" spans="1:5" ht="21.95" customHeight="1">
      <c r="A22" s="10" t="s">
        <v>26</v>
      </c>
      <c r="B22" s="6" t="s">
        <v>27</v>
      </c>
      <c r="C22" s="36">
        <f>C20/C21/12*1000+200</f>
        <v>85929.099620968322</v>
      </c>
      <c r="D22" s="36">
        <f>D20/D21/3*1000+200</f>
        <v>85929.099620968322</v>
      </c>
      <c r="E22" s="36"/>
    </row>
    <row r="23" spans="1:5" ht="39">
      <c r="A23" s="14" t="s">
        <v>25</v>
      </c>
      <c r="B23" s="6" t="s">
        <v>2</v>
      </c>
      <c r="C23" s="36">
        <v>3752</v>
      </c>
      <c r="D23" s="19">
        <f>C23/4</f>
        <v>938</v>
      </c>
      <c r="E23" s="36"/>
    </row>
    <row r="24" spans="1:5">
      <c r="A24" s="10" t="s">
        <v>4</v>
      </c>
      <c r="B24" s="11" t="s">
        <v>3</v>
      </c>
      <c r="C24" s="43">
        <v>4</v>
      </c>
      <c r="D24" s="36">
        <f t="shared" si="0"/>
        <v>4</v>
      </c>
      <c r="E24" s="43"/>
    </row>
    <row r="25" spans="1:5" ht="21.95" customHeight="1">
      <c r="A25" s="10" t="s">
        <v>26</v>
      </c>
      <c r="B25" s="6" t="s">
        <v>27</v>
      </c>
      <c r="C25" s="36">
        <f>C23/C24/12*1000+200</f>
        <v>78366.666666666672</v>
      </c>
      <c r="D25" s="36">
        <f>D23/D24/3*1000+200</f>
        <v>78366.666666666672</v>
      </c>
      <c r="E25" s="36"/>
    </row>
    <row r="26" spans="1:5" ht="25.5">
      <c r="A26" s="7" t="s">
        <v>23</v>
      </c>
      <c r="B26" s="6" t="s">
        <v>2</v>
      </c>
      <c r="C26" s="36">
        <v>12289.6</v>
      </c>
      <c r="D26" s="19">
        <f>C26/4</f>
        <v>3072.4</v>
      </c>
      <c r="E26" s="36"/>
    </row>
    <row r="27" spans="1:5">
      <c r="A27" s="10" t="s">
        <v>4</v>
      </c>
      <c r="B27" s="11" t="s">
        <v>3</v>
      </c>
      <c r="C27" s="43">
        <v>17</v>
      </c>
      <c r="D27" s="36">
        <f t="shared" si="0"/>
        <v>17</v>
      </c>
      <c r="E27" s="43"/>
    </row>
    <row r="28" spans="1:5" ht="21.95" customHeight="1">
      <c r="A28" s="10" t="s">
        <v>26</v>
      </c>
      <c r="B28" s="6" t="s">
        <v>27</v>
      </c>
      <c r="C28" s="36">
        <f>C26/C27/12*1000+200</f>
        <v>60443.137254901965</v>
      </c>
      <c r="D28" s="36">
        <f>D26/D27/3*1000+200</f>
        <v>60443.137254901965</v>
      </c>
      <c r="E28" s="36"/>
    </row>
    <row r="29" spans="1:5" ht="25.5">
      <c r="A29" s="5" t="s">
        <v>5</v>
      </c>
      <c r="B29" s="6" t="s">
        <v>2</v>
      </c>
      <c r="C29" s="53">
        <v>6702.1</v>
      </c>
      <c r="D29" s="53">
        <f>C29/4</f>
        <v>1675.5250000000001</v>
      </c>
      <c r="E29" s="53"/>
    </row>
    <row r="30" spans="1:5" ht="36.75">
      <c r="A30" s="12" t="s">
        <v>6</v>
      </c>
      <c r="B30" s="6" t="s">
        <v>2</v>
      </c>
      <c r="C30" s="53">
        <v>5980.6</v>
      </c>
      <c r="D30" s="53">
        <f t="shared" ref="D30:D33" si="4">C30/4</f>
        <v>1495.15</v>
      </c>
      <c r="E30" s="53"/>
    </row>
    <row r="31" spans="1:5" ht="25.5">
      <c r="A31" s="12" t="s">
        <v>7</v>
      </c>
      <c r="B31" s="6" t="s">
        <v>2</v>
      </c>
      <c r="C31" s="53">
        <v>0</v>
      </c>
      <c r="D31" s="53">
        <f t="shared" si="4"/>
        <v>0</v>
      </c>
      <c r="E31" s="53"/>
    </row>
    <row r="32" spans="1:5" ht="36.75">
      <c r="A32" s="12" t="s">
        <v>8</v>
      </c>
      <c r="B32" s="6" t="s">
        <v>2</v>
      </c>
      <c r="C32" s="53">
        <v>108</v>
      </c>
      <c r="D32" s="53">
        <f t="shared" si="4"/>
        <v>27</v>
      </c>
      <c r="E32" s="53"/>
    </row>
    <row r="33" spans="1:5" ht="56.25" customHeight="1">
      <c r="A33" s="12" t="s">
        <v>9</v>
      </c>
      <c r="B33" s="6" t="s">
        <v>2</v>
      </c>
      <c r="C33" s="45">
        <v>2811.4</v>
      </c>
      <c r="D33" s="53">
        <f t="shared" si="4"/>
        <v>702.85</v>
      </c>
      <c r="E33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zoomScale="71" zoomScaleNormal="71" workbookViewId="0">
      <selection activeCell="G11" sqref="G11"/>
    </sheetView>
  </sheetViews>
  <sheetFormatPr defaultColWidth="9.140625" defaultRowHeight="20.25"/>
  <cols>
    <col min="1" max="1" width="69.42578125" style="2" customWidth="1"/>
    <col min="2" max="2" width="9.140625" style="3"/>
    <col min="3" max="3" width="17" style="18" customWidth="1"/>
    <col min="4" max="4" width="17.28515625" style="18" customWidth="1"/>
    <col min="5" max="5" width="18.5703125" style="44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36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195</v>
      </c>
      <c r="D11" s="36">
        <f>C11</f>
        <v>195</v>
      </c>
      <c r="E11" s="36"/>
    </row>
    <row r="12" spans="1:7" ht="25.5">
      <c r="A12" s="10" t="s">
        <v>24</v>
      </c>
      <c r="B12" s="6" t="s">
        <v>2</v>
      </c>
      <c r="C12" s="19">
        <f>(C13-C32)/C11</f>
        <v>467.51897435897433</v>
      </c>
      <c r="D12" s="36">
        <f t="shared" ref="D12:D27" si="0">C12</f>
        <v>467.51897435897433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91274.2</v>
      </c>
      <c r="D13" s="54">
        <f t="shared" ref="D13:E13" si="1">D15+D29+D30+D31+D32+D33</f>
        <v>22818.55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69520.2</v>
      </c>
      <c r="D15" s="54">
        <f t="shared" ref="D15:E15" si="2">D17+D20+D23+D26</f>
        <v>17380.05</v>
      </c>
      <c r="E15" s="54">
        <f t="shared" si="2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>
        <f t="shared" ref="E16" si="3">D16</f>
        <v>0</v>
      </c>
    </row>
    <row r="17" spans="1:7" s="23" customFormat="1" ht="25.5">
      <c r="A17" s="26" t="s">
        <v>29</v>
      </c>
      <c r="B17" s="21" t="s">
        <v>2</v>
      </c>
      <c r="C17" s="36">
        <f>374*12</f>
        <v>4488</v>
      </c>
      <c r="D17" s="19">
        <f>C17/4</f>
        <v>1122</v>
      </c>
      <c r="E17" s="36"/>
    </row>
    <row r="18" spans="1:7" s="23" customFormat="1">
      <c r="A18" s="27" t="s">
        <v>4</v>
      </c>
      <c r="B18" s="28" t="s">
        <v>3</v>
      </c>
      <c r="C18" s="43">
        <v>4</v>
      </c>
      <c r="D18" s="36">
        <f t="shared" si="0"/>
        <v>4</v>
      </c>
      <c r="E18" s="36"/>
    </row>
    <row r="19" spans="1:7" s="23" customFormat="1" ht="21.95" customHeight="1">
      <c r="A19" s="27" t="s">
        <v>26</v>
      </c>
      <c r="B19" s="21" t="s">
        <v>27</v>
      </c>
      <c r="C19" s="36">
        <f>C17/C18/12*1000+200</f>
        <v>93700</v>
      </c>
      <c r="D19" s="36">
        <f>D17/D18/3*1000+200</f>
        <v>93700</v>
      </c>
      <c r="E19" s="36"/>
      <c r="G19" s="31"/>
    </row>
    <row r="20" spans="1:7" s="23" customFormat="1" ht="25.5">
      <c r="A20" s="26" t="s">
        <v>30</v>
      </c>
      <c r="B20" s="21" t="s">
        <v>2</v>
      </c>
      <c r="C20" s="36">
        <v>44627</v>
      </c>
      <c r="D20" s="19">
        <f>C20/4</f>
        <v>11156.75</v>
      </c>
      <c r="E20" s="36"/>
    </row>
    <row r="21" spans="1:7" s="23" customFormat="1">
      <c r="A21" s="27" t="s">
        <v>4</v>
      </c>
      <c r="B21" s="28" t="s">
        <v>3</v>
      </c>
      <c r="C21" s="43">
        <v>36.5</v>
      </c>
      <c r="D21" s="36">
        <f t="shared" si="0"/>
        <v>36.5</v>
      </c>
      <c r="E21" s="36"/>
    </row>
    <row r="22" spans="1:7" ht="21.95" customHeight="1">
      <c r="A22" s="10" t="s">
        <v>26</v>
      </c>
      <c r="B22" s="6" t="s">
        <v>27</v>
      </c>
      <c r="C22" s="36">
        <f>C20/C21/12*1000+200</f>
        <v>102088.12785388128</v>
      </c>
      <c r="D22" s="36">
        <f>D20/D21/3*1000+200</f>
        <v>102088.12785388128</v>
      </c>
      <c r="E22" s="36"/>
    </row>
    <row r="23" spans="1:7" ht="39">
      <c r="A23" s="14" t="s">
        <v>25</v>
      </c>
      <c r="B23" s="6" t="s">
        <v>2</v>
      </c>
      <c r="C23" s="36">
        <v>7815.6</v>
      </c>
      <c r="D23" s="19">
        <f>C23/4</f>
        <v>1953.9</v>
      </c>
      <c r="E23" s="36"/>
    </row>
    <row r="24" spans="1:7">
      <c r="A24" s="10" t="s">
        <v>4</v>
      </c>
      <c r="B24" s="11" t="s">
        <v>3</v>
      </c>
      <c r="C24" s="43">
        <v>9.5</v>
      </c>
      <c r="D24" s="36">
        <f t="shared" si="0"/>
        <v>9.5</v>
      </c>
      <c r="E24" s="36"/>
    </row>
    <row r="25" spans="1:7" ht="21.95" customHeight="1">
      <c r="A25" s="10" t="s">
        <v>26</v>
      </c>
      <c r="B25" s="6" t="s">
        <v>27</v>
      </c>
      <c r="C25" s="36">
        <f>C23/C24/12*1000+200</f>
        <v>68757.894736842107</v>
      </c>
      <c r="D25" s="36">
        <f>D23/D24/3*1000+200</f>
        <v>68757.894736842107</v>
      </c>
      <c r="E25" s="36"/>
    </row>
    <row r="26" spans="1:7" ht="25.5">
      <c r="A26" s="7" t="s">
        <v>23</v>
      </c>
      <c r="B26" s="6" t="s">
        <v>2</v>
      </c>
      <c r="C26" s="36">
        <v>12589.6</v>
      </c>
      <c r="D26" s="19">
        <f>C26/4</f>
        <v>3147.4</v>
      </c>
      <c r="E26" s="36"/>
    </row>
    <row r="27" spans="1:7">
      <c r="A27" s="10" t="s">
        <v>4</v>
      </c>
      <c r="B27" s="11" t="s">
        <v>3</v>
      </c>
      <c r="C27" s="43">
        <v>19</v>
      </c>
      <c r="D27" s="36">
        <f t="shared" si="0"/>
        <v>19</v>
      </c>
      <c r="E27" s="36"/>
    </row>
    <row r="28" spans="1:7" ht="21.95" customHeight="1">
      <c r="A28" s="10" t="s">
        <v>26</v>
      </c>
      <c r="B28" s="6" t="s">
        <v>27</v>
      </c>
      <c r="C28" s="36">
        <f>C26/C27/12*1000+200</f>
        <v>55417.543859649122</v>
      </c>
      <c r="D28" s="36">
        <f>D26/D27/3*1000+200</f>
        <v>55417.543859649122</v>
      </c>
      <c r="E28" s="36"/>
    </row>
    <row r="29" spans="1:7" ht="25.5">
      <c r="A29" s="5" t="s">
        <v>5</v>
      </c>
      <c r="B29" s="6" t="s">
        <v>2</v>
      </c>
      <c r="C29" s="52">
        <v>5859.8</v>
      </c>
      <c r="D29" s="53">
        <f>C29/4</f>
        <v>1464.95</v>
      </c>
      <c r="E29" s="52"/>
    </row>
    <row r="30" spans="1:7" ht="36.75">
      <c r="A30" s="12" t="s">
        <v>6</v>
      </c>
      <c r="B30" s="6" t="s">
        <v>2</v>
      </c>
      <c r="C30" s="52">
        <v>8645.5</v>
      </c>
      <c r="D30" s="53">
        <f t="shared" ref="D30:D33" si="4">C30/4</f>
        <v>2161.375</v>
      </c>
      <c r="E30" s="52"/>
    </row>
    <row r="31" spans="1:7" ht="25.5">
      <c r="A31" s="12" t="s">
        <v>7</v>
      </c>
      <c r="B31" s="6" t="s">
        <v>2</v>
      </c>
      <c r="C31" s="53">
        <v>0</v>
      </c>
      <c r="D31" s="53">
        <f t="shared" si="4"/>
        <v>0</v>
      </c>
      <c r="E31" s="52">
        <f t="shared" ref="E31" si="5">D31</f>
        <v>0</v>
      </c>
    </row>
    <row r="32" spans="1:7" ht="36.75">
      <c r="A32" s="12" t="s">
        <v>8</v>
      </c>
      <c r="B32" s="6" t="s">
        <v>2</v>
      </c>
      <c r="C32" s="53">
        <v>108</v>
      </c>
      <c r="D32" s="53">
        <f t="shared" si="4"/>
        <v>27</v>
      </c>
      <c r="E32" s="52">
        <v>0</v>
      </c>
    </row>
    <row r="33" spans="1:5" ht="38.25" customHeight="1">
      <c r="A33" s="12" t="s">
        <v>9</v>
      </c>
      <c r="B33" s="6" t="s">
        <v>2</v>
      </c>
      <c r="C33" s="53">
        <v>7140.7</v>
      </c>
      <c r="D33" s="53">
        <f t="shared" si="4"/>
        <v>1785.175</v>
      </c>
      <c r="E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3" zoomScaleNormal="73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12"/>
    </sheetView>
  </sheetViews>
  <sheetFormatPr defaultColWidth="9.140625" defaultRowHeight="20.25"/>
  <cols>
    <col min="1" max="1" width="69.42578125" style="2" customWidth="1"/>
    <col min="2" max="2" width="9.140625" style="3"/>
    <col min="3" max="3" width="17.28515625" style="18" customWidth="1"/>
    <col min="4" max="4" width="14.7109375" style="18" customWidth="1"/>
    <col min="5" max="5" width="17.2851562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>
      <c r="A4" s="69" t="s">
        <v>37</v>
      </c>
      <c r="B4" s="69"/>
      <c r="C4" s="69"/>
      <c r="D4" s="69"/>
      <c r="E4" s="69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134</v>
      </c>
      <c r="D11" s="36">
        <f>C11</f>
        <v>134</v>
      </c>
      <c r="E11" s="36"/>
    </row>
    <row r="12" spans="1:7" ht="25.5">
      <c r="A12" s="10" t="s">
        <v>24</v>
      </c>
      <c r="B12" s="6" t="s">
        <v>2</v>
      </c>
      <c r="C12" s="19">
        <f>(C13-C32)/C11</f>
        <v>614.4358208955224</v>
      </c>
      <c r="D12" s="36">
        <f t="shared" ref="D12:E27" si="0">C12</f>
        <v>614.4358208955224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82442.399999999994</v>
      </c>
      <c r="D13" s="54">
        <f t="shared" ref="D13:E13" si="1">D15+D29+D30+D31+D32+D33</f>
        <v>20610.599999999999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66142</v>
      </c>
      <c r="D15" s="54">
        <f t="shared" ref="D15:E15" si="2">D17+D20+D23+D26</f>
        <v>16535.5</v>
      </c>
      <c r="E15" s="54">
        <f t="shared" si="2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>
        <f t="shared" si="0"/>
        <v>0</v>
      </c>
    </row>
    <row r="17" spans="1:5" s="23" customFormat="1" ht="25.5">
      <c r="A17" s="26" t="s">
        <v>29</v>
      </c>
      <c r="B17" s="21" t="s">
        <v>2</v>
      </c>
      <c r="C17" s="36">
        <v>4768.8</v>
      </c>
      <c r="D17" s="19">
        <f>C17/4</f>
        <v>1192.2</v>
      </c>
      <c r="E17" s="36"/>
    </row>
    <row r="18" spans="1:5" s="23" customFormat="1">
      <c r="A18" s="27" t="s">
        <v>4</v>
      </c>
      <c r="B18" s="28" t="s">
        <v>3</v>
      </c>
      <c r="C18" s="43">
        <v>4</v>
      </c>
      <c r="D18" s="36">
        <f t="shared" si="0"/>
        <v>4</v>
      </c>
      <c r="E18" s="36"/>
    </row>
    <row r="19" spans="1:5" s="23" customFormat="1" ht="21.95" customHeight="1">
      <c r="A19" s="27" t="s">
        <v>26</v>
      </c>
      <c r="B19" s="21" t="s">
        <v>27</v>
      </c>
      <c r="C19" s="36">
        <f>C17/C18/12*1000+200</f>
        <v>99550.000000000015</v>
      </c>
      <c r="D19" s="36">
        <f>D17/D18/3*1000+200</f>
        <v>99550.000000000015</v>
      </c>
      <c r="E19" s="36"/>
    </row>
    <row r="20" spans="1:5" s="23" customFormat="1" ht="25.5">
      <c r="A20" s="26" t="s">
        <v>30</v>
      </c>
      <c r="B20" s="21" t="s">
        <v>2</v>
      </c>
      <c r="C20" s="36">
        <v>43072</v>
      </c>
      <c r="D20" s="19">
        <f>C20/4</f>
        <v>10768</v>
      </c>
      <c r="E20" s="36"/>
    </row>
    <row r="21" spans="1:5" s="23" customFormat="1">
      <c r="A21" s="27" t="s">
        <v>4</v>
      </c>
      <c r="B21" s="28" t="s">
        <v>3</v>
      </c>
      <c r="C21" s="43">
        <v>40.799999999999997</v>
      </c>
      <c r="D21" s="36">
        <f t="shared" si="0"/>
        <v>40.799999999999997</v>
      </c>
      <c r="E21" s="36"/>
    </row>
    <row r="22" spans="1:5" s="23" customFormat="1" ht="21.95" customHeight="1">
      <c r="A22" s="27" t="s">
        <v>26</v>
      </c>
      <c r="B22" s="21" t="s">
        <v>27</v>
      </c>
      <c r="C22" s="36">
        <f>C20/C21/12*1000+200</f>
        <v>88173.856209150326</v>
      </c>
      <c r="D22" s="36">
        <f>D20/D21/3*1000+200</f>
        <v>88173.856209150326</v>
      </c>
      <c r="E22" s="36"/>
    </row>
    <row r="23" spans="1:5" s="23" customFormat="1" ht="39">
      <c r="A23" s="29" t="s">
        <v>25</v>
      </c>
      <c r="B23" s="21" t="s">
        <v>2</v>
      </c>
      <c r="C23" s="36">
        <v>6711.6</v>
      </c>
      <c r="D23" s="19">
        <f>C23/4</f>
        <v>1677.9</v>
      </c>
      <c r="E23" s="36"/>
    </row>
    <row r="24" spans="1:5" s="23" customFormat="1">
      <c r="A24" s="27" t="s">
        <v>4</v>
      </c>
      <c r="B24" s="28" t="s">
        <v>3</v>
      </c>
      <c r="C24" s="43">
        <v>8</v>
      </c>
      <c r="D24" s="36">
        <f t="shared" si="0"/>
        <v>8</v>
      </c>
      <c r="E24" s="36"/>
    </row>
    <row r="25" spans="1:5" s="23" customFormat="1" ht="21.95" customHeight="1">
      <c r="A25" s="27" t="s">
        <v>26</v>
      </c>
      <c r="B25" s="21" t="s">
        <v>27</v>
      </c>
      <c r="C25" s="36">
        <f>C23/C24/12*1000+200</f>
        <v>70112.500000000015</v>
      </c>
      <c r="D25" s="36">
        <f>D23/D24/3*1000+200</f>
        <v>70112.500000000015</v>
      </c>
      <c r="E25" s="36"/>
    </row>
    <row r="26" spans="1:5" ht="25.5">
      <c r="A26" s="7" t="s">
        <v>23</v>
      </c>
      <c r="B26" s="6" t="s">
        <v>2</v>
      </c>
      <c r="C26" s="36">
        <v>11589.6</v>
      </c>
      <c r="D26" s="19">
        <f>C26/4</f>
        <v>2897.4</v>
      </c>
      <c r="E26" s="36"/>
    </row>
    <row r="27" spans="1:5">
      <c r="A27" s="10" t="s">
        <v>4</v>
      </c>
      <c r="B27" s="11" t="s">
        <v>3</v>
      </c>
      <c r="C27" s="43">
        <v>17</v>
      </c>
      <c r="D27" s="36">
        <f t="shared" si="0"/>
        <v>17</v>
      </c>
      <c r="E27" s="36"/>
    </row>
    <row r="28" spans="1:5" ht="21.95" customHeight="1">
      <c r="A28" s="10" t="s">
        <v>26</v>
      </c>
      <c r="B28" s="6" t="s">
        <v>27</v>
      </c>
      <c r="C28" s="36">
        <f>C26/C27/12*1000+200</f>
        <v>57011.764705882357</v>
      </c>
      <c r="D28" s="36">
        <f>D26/D27/3*1000+200</f>
        <v>57011.764705882357</v>
      </c>
      <c r="E28" s="36"/>
    </row>
    <row r="29" spans="1:5" ht="25.5">
      <c r="A29" s="5" t="s">
        <v>5</v>
      </c>
      <c r="B29" s="6" t="s">
        <v>2</v>
      </c>
      <c r="C29" s="52">
        <v>5667.6</v>
      </c>
      <c r="D29" s="53">
        <f>C29/4</f>
        <v>1416.9</v>
      </c>
      <c r="E29" s="52"/>
    </row>
    <row r="30" spans="1:5" ht="36.75">
      <c r="A30" s="12" t="s">
        <v>6</v>
      </c>
      <c r="B30" s="6" t="s">
        <v>2</v>
      </c>
      <c r="C30" s="53">
        <v>6854.9</v>
      </c>
      <c r="D30" s="53">
        <f t="shared" ref="D30:D33" si="3">C30/4</f>
        <v>1713.7249999999999</v>
      </c>
      <c r="E30" s="52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5" ht="38.25" customHeight="1">
      <c r="A33" s="12" t="s">
        <v>9</v>
      </c>
      <c r="B33" s="6" t="s">
        <v>2</v>
      </c>
      <c r="C33" s="53">
        <v>3669.9</v>
      </c>
      <c r="D33" s="53">
        <f t="shared" si="3"/>
        <v>917.47500000000002</v>
      </c>
      <c r="E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opLeftCell="A9" zoomScale="71" zoomScaleNormal="71" workbookViewId="0">
      <pane xSplit="1" ySplit="2" topLeftCell="B26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12"/>
    </sheetView>
  </sheetViews>
  <sheetFormatPr defaultColWidth="9.140625" defaultRowHeight="20.25"/>
  <cols>
    <col min="1" max="1" width="69.42578125" style="2" customWidth="1"/>
    <col min="2" max="2" width="9.140625" style="3"/>
    <col min="3" max="3" width="15.28515625" style="18" customWidth="1"/>
    <col min="4" max="4" width="16.28515625" style="18" customWidth="1"/>
    <col min="5" max="5" width="14.85546875" style="18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40.5" customHeight="1">
      <c r="A4" s="75" t="s">
        <v>38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114</v>
      </c>
      <c r="D11" s="36">
        <f>C11</f>
        <v>114</v>
      </c>
      <c r="E11" s="36"/>
    </row>
    <row r="12" spans="1:7" ht="25.5">
      <c r="A12" s="10" t="s">
        <v>24</v>
      </c>
      <c r="B12" s="6" t="s">
        <v>2</v>
      </c>
      <c r="C12" s="19">
        <f>(C13-C32)/C11</f>
        <v>599.77894736842109</v>
      </c>
      <c r="D12" s="36">
        <f t="shared" ref="D12:E27" si="0">C12</f>
        <v>599.77894736842109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68482.8</v>
      </c>
      <c r="D13" s="54">
        <f t="shared" ref="D13:E13" si="1">D15+D29+D30+D31+D32+D33</f>
        <v>17120.7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52439.3</v>
      </c>
      <c r="D15" s="54">
        <f t="shared" ref="D15:E15" si="2">D17+D20+D23+D26</f>
        <v>13109.825000000001</v>
      </c>
      <c r="E15" s="54">
        <f t="shared" si="2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>
        <f t="shared" si="0"/>
        <v>0</v>
      </c>
    </row>
    <row r="17" spans="1:5" s="23" customFormat="1" ht="25.5">
      <c r="A17" s="26" t="s">
        <v>29</v>
      </c>
      <c r="B17" s="21" t="s">
        <v>2</v>
      </c>
      <c r="C17" s="36">
        <v>3493.6</v>
      </c>
      <c r="D17" s="19">
        <f>C17/4</f>
        <v>873.4</v>
      </c>
      <c r="E17" s="36"/>
    </row>
    <row r="18" spans="1:5" s="23" customFormat="1">
      <c r="A18" s="27" t="s">
        <v>4</v>
      </c>
      <c r="B18" s="28" t="s">
        <v>3</v>
      </c>
      <c r="C18" s="43">
        <v>3</v>
      </c>
      <c r="D18" s="36">
        <f t="shared" si="0"/>
        <v>3</v>
      </c>
      <c r="E18" s="36"/>
    </row>
    <row r="19" spans="1:5" s="23" customFormat="1" ht="21.95" customHeight="1">
      <c r="A19" s="27" t="s">
        <v>26</v>
      </c>
      <c r="B19" s="21" t="s">
        <v>27</v>
      </c>
      <c r="C19" s="36">
        <f>C17/12/C18*1000</f>
        <v>97044.444444444438</v>
      </c>
      <c r="D19" s="36">
        <f>D17/3/D18*1000</f>
        <v>97044.444444444438</v>
      </c>
      <c r="E19" s="36"/>
    </row>
    <row r="20" spans="1:5" s="23" customFormat="1" ht="25.5">
      <c r="A20" s="26" t="s">
        <v>30</v>
      </c>
      <c r="B20" s="21" t="s">
        <v>2</v>
      </c>
      <c r="C20" s="36">
        <v>33310</v>
      </c>
      <c r="D20" s="19">
        <f>C20/4</f>
        <v>8327.5</v>
      </c>
      <c r="E20" s="36"/>
    </row>
    <row r="21" spans="1:5" s="23" customFormat="1">
      <c r="A21" s="27" t="s">
        <v>4</v>
      </c>
      <c r="B21" s="28" t="s">
        <v>3</v>
      </c>
      <c r="C21" s="43">
        <v>25</v>
      </c>
      <c r="D21" s="36">
        <f t="shared" si="0"/>
        <v>25</v>
      </c>
      <c r="E21" s="36"/>
    </row>
    <row r="22" spans="1:5" ht="21.95" customHeight="1">
      <c r="A22" s="10" t="s">
        <v>26</v>
      </c>
      <c r="B22" s="6" t="s">
        <v>27</v>
      </c>
      <c r="C22" s="36">
        <f>C20/12/C21*1000</f>
        <v>111033.33333333334</v>
      </c>
      <c r="D22" s="36">
        <f>D20/3/D21*1000</f>
        <v>111033.33333333334</v>
      </c>
      <c r="E22" s="36"/>
    </row>
    <row r="23" spans="1:5" ht="39">
      <c r="A23" s="14" t="s">
        <v>25</v>
      </c>
      <c r="B23" s="6" t="s">
        <v>2</v>
      </c>
      <c r="C23" s="36">
        <v>5153</v>
      </c>
      <c r="D23" s="19">
        <f>C23/4</f>
        <v>1288.25</v>
      </c>
      <c r="E23" s="36"/>
    </row>
    <row r="24" spans="1:5">
      <c r="A24" s="10" t="s">
        <v>4</v>
      </c>
      <c r="B24" s="11" t="s">
        <v>3</v>
      </c>
      <c r="C24" s="43">
        <v>5</v>
      </c>
      <c r="D24" s="36">
        <f t="shared" si="0"/>
        <v>5</v>
      </c>
      <c r="E24" s="36"/>
    </row>
    <row r="25" spans="1:5" ht="21.95" customHeight="1">
      <c r="A25" s="10" t="s">
        <v>26</v>
      </c>
      <c r="B25" s="6" t="s">
        <v>27</v>
      </c>
      <c r="C25" s="36">
        <f>C23/12/C24*1000</f>
        <v>85883.333333333343</v>
      </c>
      <c r="D25" s="36">
        <f>D23/3/D24*1000</f>
        <v>85883.333333333343</v>
      </c>
      <c r="E25" s="36"/>
    </row>
    <row r="26" spans="1:5" ht="25.5">
      <c r="A26" s="7" t="s">
        <v>23</v>
      </c>
      <c r="B26" s="6" t="s">
        <v>2</v>
      </c>
      <c r="C26" s="36">
        <v>10482.700000000001</v>
      </c>
      <c r="D26" s="19">
        <f>C26/4</f>
        <v>2620.6750000000002</v>
      </c>
      <c r="E26" s="36"/>
    </row>
    <row r="27" spans="1:5">
      <c r="A27" s="10" t="s">
        <v>4</v>
      </c>
      <c r="B27" s="11" t="s">
        <v>3</v>
      </c>
      <c r="C27" s="43">
        <v>18.5</v>
      </c>
      <c r="D27" s="36">
        <f t="shared" si="0"/>
        <v>18.5</v>
      </c>
      <c r="E27" s="36"/>
    </row>
    <row r="28" spans="1:5" ht="21.95" customHeight="1">
      <c r="A28" s="10" t="s">
        <v>26</v>
      </c>
      <c r="B28" s="6" t="s">
        <v>27</v>
      </c>
      <c r="C28" s="36">
        <f>C26/12/C27*1000</f>
        <v>47219.369369369371</v>
      </c>
      <c r="D28" s="36">
        <f>D26/3/D27*1000</f>
        <v>47219.369369369371</v>
      </c>
      <c r="E28" s="36"/>
    </row>
    <row r="29" spans="1:5" ht="25.5">
      <c r="A29" s="5" t="s">
        <v>5</v>
      </c>
      <c r="B29" s="6" t="s">
        <v>2</v>
      </c>
      <c r="C29" s="53">
        <v>5477.4</v>
      </c>
      <c r="D29" s="53">
        <f>C29/4</f>
        <v>1369.35</v>
      </c>
      <c r="E29" s="52"/>
    </row>
    <row r="30" spans="1:5" ht="36.75">
      <c r="A30" s="12" t="s">
        <v>6</v>
      </c>
      <c r="B30" s="6" t="s">
        <v>2</v>
      </c>
      <c r="C30" s="53">
        <v>5130</v>
      </c>
      <c r="D30" s="53">
        <f t="shared" ref="D30:D33" si="3">C30/4</f>
        <v>1282.5</v>
      </c>
      <c r="E30" s="52"/>
    </row>
    <row r="31" spans="1:5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5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5" ht="48.75" customHeight="1">
      <c r="A33" s="12" t="s">
        <v>9</v>
      </c>
      <c r="B33" s="6" t="s">
        <v>2</v>
      </c>
      <c r="C33" s="53">
        <v>5328.1</v>
      </c>
      <c r="D33" s="53">
        <f t="shared" si="3"/>
        <v>1332.0250000000001</v>
      </c>
      <c r="E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topLeftCell="A8" zoomScale="68" zoomScaleNormal="68" workbookViewId="0">
      <pane xSplit="1" ySplit="3" topLeftCell="B15" activePane="bottomRight" state="frozen"/>
      <selection activeCell="A8" sqref="A8"/>
      <selection pane="topRight" activeCell="B8" sqref="B8"/>
      <selection pane="bottomLeft" activeCell="A11" sqref="A11"/>
      <selection pane="bottomRight" activeCell="E18" sqref="E18:E29"/>
    </sheetView>
  </sheetViews>
  <sheetFormatPr defaultColWidth="9.140625" defaultRowHeight="20.25"/>
  <cols>
    <col min="1" max="1" width="69.42578125" style="2" customWidth="1"/>
    <col min="2" max="2" width="9.140625" style="3"/>
    <col min="3" max="4" width="18.5703125" style="18" customWidth="1"/>
    <col min="5" max="5" width="12" style="44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39.75" customHeight="1">
      <c r="A4" s="75" t="s">
        <v>39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2" t="s">
        <v>14</v>
      </c>
    </row>
    <row r="11" spans="1:7">
      <c r="A11" s="5" t="s">
        <v>21</v>
      </c>
      <c r="B11" s="6" t="s">
        <v>10</v>
      </c>
      <c r="C11" s="36">
        <v>100</v>
      </c>
      <c r="D11" s="36">
        <f>C11</f>
        <v>100</v>
      </c>
      <c r="E11" s="36"/>
    </row>
    <row r="12" spans="1:7" ht="25.5">
      <c r="A12" s="10" t="s">
        <v>24</v>
      </c>
      <c r="B12" s="6" t="s">
        <v>2</v>
      </c>
      <c r="C12" s="19">
        <f>(C13-C32)/C11</f>
        <v>634.41</v>
      </c>
      <c r="D12" s="36">
        <f t="shared" ref="D12:E27" si="0">C12</f>
        <v>634.41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63549</v>
      </c>
      <c r="D13" s="54">
        <f t="shared" ref="D13:E13" si="1">D15+D29+D30+D31+D32+D33</f>
        <v>15887.25</v>
      </c>
      <c r="E13" s="54">
        <f t="shared" si="1"/>
        <v>0</v>
      </c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>
        <v>0</v>
      </c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54578</v>
      </c>
      <c r="D15" s="54">
        <f t="shared" ref="D15:E15" si="2">D17+D20+D23+D26</f>
        <v>13644.5</v>
      </c>
      <c r="E15" s="54">
        <f t="shared" si="2"/>
        <v>0</v>
      </c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>
        <f t="shared" si="0"/>
        <v>0</v>
      </c>
    </row>
    <row r="17" spans="1:7" s="23" customFormat="1" ht="25.5">
      <c r="A17" s="26" t="s">
        <v>29</v>
      </c>
      <c r="B17" s="21" t="s">
        <v>2</v>
      </c>
      <c r="C17" s="36">
        <v>4258</v>
      </c>
      <c r="D17" s="19">
        <f>C17/4</f>
        <v>1064.5</v>
      </c>
      <c r="E17" s="36"/>
    </row>
    <row r="18" spans="1:7" s="23" customFormat="1">
      <c r="A18" s="27" t="s">
        <v>4</v>
      </c>
      <c r="B18" s="28" t="s">
        <v>3</v>
      </c>
      <c r="C18" s="43">
        <v>4</v>
      </c>
      <c r="D18" s="36">
        <f t="shared" si="0"/>
        <v>4</v>
      </c>
      <c r="E18" s="36"/>
    </row>
    <row r="19" spans="1:7" s="23" customFormat="1" ht="21.95" customHeight="1">
      <c r="A19" s="27" t="s">
        <v>26</v>
      </c>
      <c r="B19" s="21" t="s">
        <v>27</v>
      </c>
      <c r="C19" s="36">
        <f>C17/C18/12*1000+200</f>
        <v>88908.333333333328</v>
      </c>
      <c r="D19" s="36">
        <f>D17/D18/3*1000+200</f>
        <v>88908.333333333328</v>
      </c>
      <c r="E19" s="36"/>
    </row>
    <row r="20" spans="1:7" s="23" customFormat="1" ht="25.5">
      <c r="A20" s="26" t="s">
        <v>30</v>
      </c>
      <c r="B20" s="21" t="s">
        <v>2</v>
      </c>
      <c r="C20" s="36">
        <v>41622</v>
      </c>
      <c r="D20" s="19">
        <f>C20/4</f>
        <v>10405.5</v>
      </c>
      <c r="E20" s="36"/>
    </row>
    <row r="21" spans="1:7">
      <c r="A21" s="10" t="s">
        <v>4</v>
      </c>
      <c r="B21" s="11" t="s">
        <v>3</v>
      </c>
      <c r="C21" s="43">
        <v>36.9</v>
      </c>
      <c r="D21" s="36">
        <f t="shared" si="0"/>
        <v>36.9</v>
      </c>
      <c r="E21" s="36"/>
    </row>
    <row r="22" spans="1:7" ht="21.95" customHeight="1">
      <c r="A22" s="10" t="s">
        <v>26</v>
      </c>
      <c r="B22" s="6" t="s">
        <v>27</v>
      </c>
      <c r="C22" s="36">
        <f>C20/C21/12*1000+200</f>
        <v>94197.289972899729</v>
      </c>
      <c r="D22" s="36">
        <f>D20/D21/3*1000+200</f>
        <v>94197.289972899729</v>
      </c>
      <c r="E22" s="36"/>
    </row>
    <row r="23" spans="1:7" ht="39">
      <c r="A23" s="14" t="s">
        <v>25</v>
      </c>
      <c r="B23" s="6" t="s">
        <v>2</v>
      </c>
      <c r="C23" s="36">
        <v>2053</v>
      </c>
      <c r="D23" s="19">
        <f>C23/4</f>
        <v>513.25</v>
      </c>
      <c r="E23" s="36"/>
    </row>
    <row r="24" spans="1:7">
      <c r="A24" s="10" t="s">
        <v>4</v>
      </c>
      <c r="B24" s="11" t="s">
        <v>3</v>
      </c>
      <c r="C24" s="43">
        <v>3</v>
      </c>
      <c r="D24" s="36">
        <f t="shared" si="0"/>
        <v>3</v>
      </c>
      <c r="E24" s="36"/>
    </row>
    <row r="25" spans="1:7" ht="21.95" customHeight="1">
      <c r="A25" s="10" t="s">
        <v>26</v>
      </c>
      <c r="B25" s="6" t="s">
        <v>27</v>
      </c>
      <c r="C25" s="36">
        <f>C23/C24/12*1000+200</f>
        <v>57227.777777777781</v>
      </c>
      <c r="D25" s="36">
        <f>D23/D24/3*1000+200</f>
        <v>57227.777777777781</v>
      </c>
      <c r="E25" s="36"/>
    </row>
    <row r="26" spans="1:7" ht="25.5">
      <c r="A26" s="7" t="s">
        <v>23</v>
      </c>
      <c r="B26" s="6" t="s">
        <v>2</v>
      </c>
      <c r="C26" s="36">
        <v>6645</v>
      </c>
      <c r="D26" s="19">
        <f>C26/4</f>
        <v>1661.25</v>
      </c>
      <c r="E26" s="36"/>
    </row>
    <row r="27" spans="1:7">
      <c r="A27" s="10" t="s">
        <v>4</v>
      </c>
      <c r="B27" s="11" t="s">
        <v>3</v>
      </c>
      <c r="C27" s="43">
        <v>14.5</v>
      </c>
      <c r="D27" s="36">
        <f t="shared" si="0"/>
        <v>14.5</v>
      </c>
      <c r="E27" s="36"/>
    </row>
    <row r="28" spans="1:7" ht="21.95" customHeight="1">
      <c r="A28" s="10" t="s">
        <v>26</v>
      </c>
      <c r="B28" s="6" t="s">
        <v>27</v>
      </c>
      <c r="C28" s="36">
        <f>C26/C27/12*1000+200</f>
        <v>38389.655172413797</v>
      </c>
      <c r="D28" s="36">
        <f>D26/D27/3*1000+200</f>
        <v>38389.655172413797</v>
      </c>
      <c r="E28" s="36"/>
    </row>
    <row r="29" spans="1:7" ht="25.5">
      <c r="A29" s="5" t="s">
        <v>5</v>
      </c>
      <c r="B29" s="6" t="s">
        <v>2</v>
      </c>
      <c r="C29" s="53">
        <v>3313</v>
      </c>
      <c r="D29" s="53">
        <f>C29/4</f>
        <v>828.25</v>
      </c>
      <c r="E29" s="52"/>
      <c r="G29" s="2" t="s">
        <v>32</v>
      </c>
    </row>
    <row r="30" spans="1:7" ht="36.75">
      <c r="A30" s="12" t="s">
        <v>6</v>
      </c>
      <c r="B30" s="6" t="s">
        <v>2</v>
      </c>
      <c r="C30" s="53">
        <v>3245</v>
      </c>
      <c r="D30" s="53">
        <f t="shared" ref="D30:D33" si="3">C30/4</f>
        <v>811.25</v>
      </c>
      <c r="E30" s="52"/>
    </row>
    <row r="31" spans="1:7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7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6" ht="38.25" customHeight="1">
      <c r="A33" s="12" t="s">
        <v>9</v>
      </c>
      <c r="B33" s="6" t="s">
        <v>2</v>
      </c>
      <c r="C33" s="53">
        <v>2305</v>
      </c>
      <c r="D33" s="53">
        <f t="shared" si="3"/>
        <v>576.25</v>
      </c>
      <c r="E33" s="52"/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3"/>
  <sheetViews>
    <sheetView topLeftCell="A9" zoomScale="75" zoomScaleNormal="75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E11" sqref="E11:E16"/>
    </sheetView>
  </sheetViews>
  <sheetFormatPr defaultColWidth="9.140625" defaultRowHeight="20.25"/>
  <cols>
    <col min="1" max="1" width="69.42578125" style="2" customWidth="1"/>
    <col min="2" max="2" width="9.140625" style="3"/>
    <col min="3" max="4" width="18.5703125" style="18" customWidth="1"/>
    <col min="5" max="5" width="12" style="44" customWidth="1"/>
    <col min="6" max="7" width="12" style="2" customWidth="1"/>
    <col min="8" max="16384" width="9.140625" style="2"/>
  </cols>
  <sheetData>
    <row r="1" spans="1:7">
      <c r="A1" s="68" t="s">
        <v>15</v>
      </c>
      <c r="B1" s="68"/>
      <c r="C1" s="68"/>
      <c r="D1" s="68"/>
      <c r="E1" s="68"/>
    </row>
    <row r="2" spans="1:7">
      <c r="A2" s="68" t="s">
        <v>58</v>
      </c>
      <c r="B2" s="68"/>
      <c r="C2" s="68"/>
      <c r="D2" s="68"/>
      <c r="E2" s="68"/>
    </row>
    <row r="3" spans="1:7">
      <c r="A3" s="1"/>
    </row>
    <row r="4" spans="1:7" ht="39.75" customHeight="1">
      <c r="A4" s="75" t="s">
        <v>64</v>
      </c>
      <c r="B4" s="75"/>
      <c r="C4" s="75"/>
      <c r="D4" s="75"/>
      <c r="E4" s="75"/>
    </row>
    <row r="5" spans="1:7" ht="15.75" customHeight="1">
      <c r="A5" s="70" t="s">
        <v>16</v>
      </c>
      <c r="B5" s="70"/>
      <c r="C5" s="70"/>
      <c r="D5" s="70"/>
      <c r="E5" s="70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71" t="s">
        <v>28</v>
      </c>
      <c r="B9" s="72" t="s">
        <v>18</v>
      </c>
      <c r="C9" s="74" t="s">
        <v>56</v>
      </c>
      <c r="D9" s="74"/>
      <c r="E9" s="74"/>
    </row>
    <row r="10" spans="1:7" ht="40.5">
      <c r="A10" s="71"/>
      <c r="B10" s="72"/>
      <c r="C10" s="34" t="s">
        <v>19</v>
      </c>
      <c r="D10" s="34" t="s">
        <v>20</v>
      </c>
      <c r="E10" s="49" t="s">
        <v>14</v>
      </c>
    </row>
    <row r="11" spans="1:7">
      <c r="A11" s="5" t="s">
        <v>21</v>
      </c>
      <c r="B11" s="6" t="s">
        <v>10</v>
      </c>
      <c r="C11" s="36">
        <v>100</v>
      </c>
      <c r="D11" s="36">
        <f>C11</f>
        <v>100</v>
      </c>
      <c r="E11" s="36"/>
    </row>
    <row r="12" spans="1:7" ht="25.5">
      <c r="A12" s="10" t="s">
        <v>24</v>
      </c>
      <c r="B12" s="6" t="s">
        <v>2</v>
      </c>
      <c r="C12" s="19">
        <f>(C13-C32)/C11</f>
        <v>542.74199999999996</v>
      </c>
      <c r="D12" s="36">
        <f t="shared" ref="D12:E33" si="0">C12</f>
        <v>542.74199999999996</v>
      </c>
      <c r="E12" s="36"/>
    </row>
    <row r="13" spans="1:7" ht="25.5">
      <c r="A13" s="5" t="s">
        <v>11</v>
      </c>
      <c r="B13" s="6" t="s">
        <v>2</v>
      </c>
      <c r="C13" s="54">
        <f>C15+C29+C30+C31+C32+C33</f>
        <v>54382.2</v>
      </c>
      <c r="D13" s="54">
        <f t="shared" ref="D13" si="1">D15+D29+D30+D31+D32+D33</f>
        <v>13595.55</v>
      </c>
      <c r="E13" s="54"/>
      <c r="F13" s="18"/>
    </row>
    <row r="14" spans="1:7">
      <c r="A14" s="8" t="s">
        <v>0</v>
      </c>
      <c r="B14" s="9"/>
      <c r="C14" s="19">
        <v>0</v>
      </c>
      <c r="D14" s="19">
        <v>0</v>
      </c>
      <c r="E14" s="19"/>
      <c r="G14" s="18"/>
    </row>
    <row r="15" spans="1:7" s="23" customFormat="1" ht="25.5">
      <c r="A15" s="20" t="s">
        <v>12</v>
      </c>
      <c r="B15" s="21" t="s">
        <v>2</v>
      </c>
      <c r="C15" s="54">
        <f>C17+C20+C23+C26</f>
        <v>42652.2</v>
      </c>
      <c r="D15" s="54">
        <f t="shared" ref="D15" si="2">D17+D20+D23+D26</f>
        <v>10663.05</v>
      </c>
      <c r="E15" s="54"/>
    </row>
    <row r="16" spans="1:7">
      <c r="A16" s="8" t="s">
        <v>1</v>
      </c>
      <c r="B16" s="9"/>
      <c r="C16" s="19">
        <v>0</v>
      </c>
      <c r="D16" s="36">
        <f t="shared" si="0"/>
        <v>0</v>
      </c>
      <c r="E16" s="36"/>
    </row>
    <row r="17" spans="1:7" s="23" customFormat="1" ht="25.5">
      <c r="A17" s="26" t="s">
        <v>29</v>
      </c>
      <c r="B17" s="21" t="s">
        <v>2</v>
      </c>
      <c r="C17" s="36">
        <v>3558</v>
      </c>
      <c r="D17" s="19">
        <f>C17/4</f>
        <v>889.5</v>
      </c>
      <c r="E17" s="36"/>
    </row>
    <row r="18" spans="1:7" s="23" customFormat="1">
      <c r="A18" s="27" t="s">
        <v>4</v>
      </c>
      <c r="B18" s="28" t="s">
        <v>3</v>
      </c>
      <c r="C18" s="43">
        <v>3</v>
      </c>
      <c r="D18" s="36">
        <f t="shared" si="0"/>
        <v>3</v>
      </c>
      <c r="E18" s="36"/>
    </row>
    <row r="19" spans="1:7" s="23" customFormat="1" ht="21.95" customHeight="1">
      <c r="A19" s="27" t="s">
        <v>26</v>
      </c>
      <c r="B19" s="21" t="s">
        <v>27</v>
      </c>
      <c r="C19" s="36">
        <f>C17/C18/12*1000+200</f>
        <v>99033.333333333328</v>
      </c>
      <c r="D19" s="36">
        <f>D17/D18/3*1000+200</f>
        <v>99033.333333333328</v>
      </c>
      <c r="E19" s="36"/>
    </row>
    <row r="20" spans="1:7" s="23" customFormat="1" ht="25.5">
      <c r="A20" s="26" t="s">
        <v>30</v>
      </c>
      <c r="B20" s="21" t="s">
        <v>2</v>
      </c>
      <c r="C20" s="36">
        <v>26716</v>
      </c>
      <c r="D20" s="19">
        <f>C20/4</f>
        <v>6679</v>
      </c>
      <c r="E20" s="36"/>
    </row>
    <row r="21" spans="1:7">
      <c r="A21" s="10" t="s">
        <v>4</v>
      </c>
      <c r="B21" s="11" t="s">
        <v>3</v>
      </c>
      <c r="C21" s="43">
        <v>22</v>
      </c>
      <c r="D21" s="36">
        <f t="shared" si="0"/>
        <v>22</v>
      </c>
      <c r="E21" s="36"/>
    </row>
    <row r="22" spans="1:7" ht="21.95" customHeight="1">
      <c r="A22" s="10" t="s">
        <v>26</v>
      </c>
      <c r="B22" s="6" t="s">
        <v>27</v>
      </c>
      <c r="C22" s="36">
        <f>C20/C21/12*1000+200</f>
        <v>101396.96969696968</v>
      </c>
      <c r="D22" s="36">
        <f>D20/D21/3*1000+200</f>
        <v>101396.96969696968</v>
      </c>
      <c r="E22" s="36"/>
    </row>
    <row r="23" spans="1:7" ht="39">
      <c r="A23" s="14" t="s">
        <v>25</v>
      </c>
      <c r="B23" s="6" t="s">
        <v>2</v>
      </c>
      <c r="C23" s="36">
        <v>4153.2</v>
      </c>
      <c r="D23" s="19">
        <f>C23/4</f>
        <v>1038.3</v>
      </c>
      <c r="E23" s="36"/>
    </row>
    <row r="24" spans="1:7">
      <c r="A24" s="10" t="s">
        <v>4</v>
      </c>
      <c r="B24" s="11" t="s">
        <v>3</v>
      </c>
      <c r="C24" s="43">
        <v>3.75</v>
      </c>
      <c r="D24" s="36">
        <f t="shared" si="0"/>
        <v>3.75</v>
      </c>
      <c r="E24" s="36"/>
    </row>
    <row r="25" spans="1:7" ht="21.95" customHeight="1">
      <c r="A25" s="10" t="s">
        <v>26</v>
      </c>
      <c r="B25" s="6" t="s">
        <v>27</v>
      </c>
      <c r="C25" s="36">
        <f>C23/C24/12*1000+200</f>
        <v>92493.333333333343</v>
      </c>
      <c r="D25" s="36">
        <f>D23/D24/3*1000+200</f>
        <v>92493.333333333343</v>
      </c>
      <c r="E25" s="36"/>
    </row>
    <row r="26" spans="1:7" ht="25.5">
      <c r="A26" s="7" t="s">
        <v>23</v>
      </c>
      <c r="B26" s="6" t="s">
        <v>2</v>
      </c>
      <c r="C26" s="36">
        <v>8225</v>
      </c>
      <c r="D26" s="19">
        <f>C26/4</f>
        <v>2056.25</v>
      </c>
      <c r="E26" s="36"/>
    </row>
    <row r="27" spans="1:7">
      <c r="A27" s="10" t="s">
        <v>4</v>
      </c>
      <c r="B27" s="11" t="s">
        <v>3</v>
      </c>
      <c r="C27" s="43">
        <v>14</v>
      </c>
      <c r="D27" s="36">
        <f t="shared" si="0"/>
        <v>14</v>
      </c>
      <c r="E27" s="36"/>
    </row>
    <row r="28" spans="1:7" ht="21.95" customHeight="1">
      <c r="A28" s="10" t="s">
        <v>26</v>
      </c>
      <c r="B28" s="6" t="s">
        <v>27</v>
      </c>
      <c r="C28" s="36">
        <f>C26/C27/12*1000+200</f>
        <v>49158.333333333336</v>
      </c>
      <c r="D28" s="36">
        <f>D26/D27/3*1000+200</f>
        <v>49158.333333333336</v>
      </c>
      <c r="E28" s="36"/>
    </row>
    <row r="29" spans="1:7" ht="25.5">
      <c r="A29" s="5" t="s">
        <v>5</v>
      </c>
      <c r="B29" s="6" t="s">
        <v>2</v>
      </c>
      <c r="C29" s="53">
        <v>3087</v>
      </c>
      <c r="D29" s="53">
        <f>C29/4</f>
        <v>771.75</v>
      </c>
      <c r="E29" s="52"/>
      <c r="G29" s="2" t="s">
        <v>32</v>
      </c>
    </row>
    <row r="30" spans="1:7" ht="36.75">
      <c r="A30" s="12" t="s">
        <v>6</v>
      </c>
      <c r="B30" s="6" t="s">
        <v>2</v>
      </c>
      <c r="C30" s="53">
        <v>4880</v>
      </c>
      <c r="D30" s="53">
        <f t="shared" ref="D30:D33" si="3">C30/4</f>
        <v>1220</v>
      </c>
      <c r="E30" s="52"/>
    </row>
    <row r="31" spans="1:7" ht="25.5">
      <c r="A31" s="12" t="s">
        <v>7</v>
      </c>
      <c r="B31" s="6" t="s">
        <v>2</v>
      </c>
      <c r="C31" s="53">
        <v>0</v>
      </c>
      <c r="D31" s="53">
        <f t="shared" si="3"/>
        <v>0</v>
      </c>
      <c r="E31" s="52"/>
    </row>
    <row r="32" spans="1:7" ht="36.75">
      <c r="A32" s="12" t="s">
        <v>8</v>
      </c>
      <c r="B32" s="6" t="s">
        <v>2</v>
      </c>
      <c r="C32" s="53">
        <v>108</v>
      </c>
      <c r="D32" s="53">
        <f t="shared" si="3"/>
        <v>27</v>
      </c>
      <c r="E32" s="52"/>
    </row>
    <row r="33" spans="1:6" ht="38.25" customHeight="1">
      <c r="A33" s="12" t="s">
        <v>9</v>
      </c>
      <c r="B33" s="6" t="s">
        <v>2</v>
      </c>
      <c r="C33" s="53">
        <v>3655</v>
      </c>
      <c r="D33" s="53">
        <f t="shared" si="3"/>
        <v>913.75</v>
      </c>
      <c r="E33" s="52">
        <f t="shared" si="0"/>
        <v>913.75</v>
      </c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всего</vt:lpstr>
      <vt:lpstr>СШ №1</vt:lpstr>
      <vt:lpstr>СШ №2</vt:lpstr>
      <vt:lpstr>Макинская СШ</vt:lpstr>
      <vt:lpstr>Казгородокска СШ </vt:lpstr>
      <vt:lpstr>Донская СШ</vt:lpstr>
      <vt:lpstr>Амангельдинская СШ</vt:lpstr>
      <vt:lpstr>Невская СШ</vt:lpstr>
      <vt:lpstr>КудукагСШ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Карловская НШ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2019-04-08T11:58:59Z</dcterms:modified>
</cp:coreProperties>
</file>