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 tabRatio="741" firstSheet="1" activeTab="1"/>
  </bookViews>
  <sheets>
    <sheet name="СВОД 2023 ГОД" sheetId="25" state="hidden" r:id="rId1"/>
    <sheet name="Мамайская ОШ" sheetId="2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5" l="1"/>
  <c r="E31" i="25"/>
  <c r="D15" i="22"/>
  <c r="E15" i="22"/>
  <c r="E29" i="22" s="1"/>
  <c r="D19" i="22"/>
  <c r="E19" i="22"/>
  <c r="D22" i="22"/>
  <c r="E22" i="22"/>
  <c r="D25" i="22"/>
  <c r="E25" i="22"/>
  <c r="D28" i="22"/>
  <c r="E28" i="22"/>
  <c r="E13" i="22" l="1"/>
  <c r="D29" i="22"/>
  <c r="D13" i="22" s="1"/>
  <c r="E15" i="25" l="1"/>
  <c r="D15" i="25"/>
  <c r="D13" i="25"/>
  <c r="E13" i="25" l="1"/>
  <c r="F18" i="22" l="1"/>
  <c r="C33" i="25" l="1"/>
  <c r="G33" i="25" s="1"/>
  <c r="C32" i="25"/>
  <c r="G32" i="25" s="1"/>
  <c r="C31" i="25"/>
  <c r="G31" i="25" s="1"/>
  <c r="C30" i="25"/>
  <c r="G30" i="25" s="1"/>
  <c r="F34" i="25"/>
  <c r="F13" i="25" l="1"/>
  <c r="F12" i="25" s="1"/>
  <c r="F27" i="25"/>
  <c r="F26" i="25"/>
  <c r="F24" i="25"/>
  <c r="F23" i="25"/>
  <c r="F21" i="25"/>
  <c r="F20" i="25"/>
  <c r="F18" i="25"/>
  <c r="F17" i="25"/>
  <c r="F16" i="25"/>
  <c r="F14" i="25"/>
  <c r="F22" i="25" l="1"/>
  <c r="F28" i="25"/>
  <c r="F25" i="25"/>
  <c r="F19" i="25"/>
  <c r="D11" i="22" l="1"/>
  <c r="C14" i="25" l="1"/>
  <c r="C16" i="25"/>
  <c r="G16" i="25" s="1"/>
  <c r="C18" i="25"/>
  <c r="C23" i="25"/>
  <c r="C24" i="25"/>
  <c r="C26" i="25"/>
  <c r="C27" i="25"/>
  <c r="C11" i="25"/>
  <c r="C25" i="25" l="1"/>
  <c r="D25" i="25" s="1"/>
  <c r="E25" i="25" s="1"/>
  <c r="C28" i="25"/>
  <c r="D28" i="25" s="1"/>
  <c r="E28" i="25" s="1"/>
  <c r="C15" i="22"/>
  <c r="C29" i="22" s="1"/>
  <c r="C34" i="22" l="1"/>
  <c r="C13" i="22"/>
  <c r="C17" i="25"/>
  <c r="C19" i="25" s="1"/>
  <c r="D19" i="25" s="1"/>
  <c r="E19" i="25" s="1"/>
  <c r="D17" i="25"/>
  <c r="D11" i="25" l="1"/>
  <c r="E17" i="25"/>
  <c r="E11" i="25" l="1"/>
  <c r="D23" i="25" l="1"/>
  <c r="D26" i="25"/>
  <c r="D33" i="25"/>
  <c r="D32" i="25" l="1"/>
  <c r="E26" i="25"/>
  <c r="E23" i="25"/>
  <c r="E33" i="25"/>
  <c r="D27" i="25"/>
  <c r="E27" i="25"/>
  <c r="D24" i="25"/>
  <c r="E24" i="25"/>
  <c r="D18" i="25"/>
  <c r="D16" i="25"/>
  <c r="D14" i="25"/>
  <c r="C28" i="22"/>
  <c r="C25" i="22"/>
  <c r="C19" i="22"/>
  <c r="C21" i="25"/>
  <c r="E12" i="22" l="1"/>
  <c r="E14" i="25"/>
  <c r="E16" i="25"/>
  <c r="E18" i="25"/>
  <c r="E32" i="25"/>
  <c r="C22" i="22"/>
  <c r="D20" i="25"/>
  <c r="D30" i="25" l="1"/>
  <c r="D21" i="25"/>
  <c r="G18" i="25" s="1"/>
  <c r="E21" i="25"/>
  <c r="C20" i="25"/>
  <c r="C22" i="25" s="1"/>
  <c r="D22" i="25" s="1"/>
  <c r="E22" i="25" s="1"/>
  <c r="E20" i="25"/>
  <c r="C15" i="25" l="1"/>
  <c r="E30" i="25"/>
  <c r="G15" i="25" l="1"/>
  <c r="C13" i="25" l="1"/>
  <c r="G29" i="25"/>
  <c r="C34" i="25"/>
  <c r="D34" i="25" l="1"/>
  <c r="E34" i="25"/>
  <c r="C12" i="22"/>
  <c r="C12" i="25" l="1"/>
  <c r="G13" i="25"/>
  <c r="D12" i="22"/>
  <c r="D12" i="25"/>
  <c r="E12" i="25" l="1"/>
</calcChain>
</file>

<file path=xl/sharedStrings.xml><?xml version="1.0" encoding="utf-8"?>
<sst xmlns="http://schemas.openxmlformats.org/spreadsheetml/2006/main" count="111" uniqueCount="37">
  <si>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</si>
  <si>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</si>
  <si>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</si>
  <si>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</si>
  <si>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</si>
  <si>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</si>
  <si>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</si>
  <si>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</si>
  <si>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</si>
  <si>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</si>
  <si>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</si>
  <si>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</si>
  <si>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</si>
  <si>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</si>
  <si>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</si>
  <si>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</si>
  <si>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</si>
  <si>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</si>
  <si>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</si>
  <si>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</si>
  <si>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</si>
  <si>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</si>
  <si>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</si>
  <si>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</si>
  <si>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</si>
  <si>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</si>
  <si>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</si>
  <si>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</si>
  <si>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</si>
  <si>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</si>
  <si>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</si>
  <si>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</si>
  <si>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</si>
  <si>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2023год</t>
  </si>
  <si>
    <t>по состоянию на "1 "января  2024 г.</t>
  </si>
  <si>
    <t>по состоянию на "03 "января  2023 г.</t>
  </si>
  <si>
    <t>(ГУ отдел образования по району Биржан сал)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</si>
</sst>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5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2" borderId="2" xfId="0" applyNumberFormat="1" applyFont="1" applyFill="1" applyBorder="1"/>
    <xf numFmtId="0" fontId="2" fillId="3" borderId="0" xfId="0" applyFont="1" applyFill="1"/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6" fontId="2" fillId="0" borderId="0" xfId="0" applyNumberFormat="1" applyFont="1"/>
    <xf numFmtId="1" fontId="1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2" fontId="1" fillId="2" borderId="0" xfId="0" applyNumberFormat="1" applyFont="1" applyFill="1"/>
    <xf numFmtId="166" fontId="1" fillId="0" borderId="2" xfId="1" applyNumberFormat="1" applyFont="1" applyFill="1" applyBorder="1" applyAlignment="1">
      <alignment horizontal="center"/>
    </xf>
    <xf numFmtId="0" fontId="1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166" fontId="1" fillId="6" borderId="2" xfId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2" fillId="3" borderId="0" xfId="0" applyNumberFormat="1" applyFont="1" applyFill="1"/>
    <xf numFmtId="0" fontId="5" fillId="3" borderId="0" xfId="0" applyFont="1" applyFill="1" applyAlignment="1">
      <alignment horizontal="center" vertical="top"/>
    </xf>
    <xf numFmtId="1" fontId="1" fillId="3" borderId="0" xfId="0" applyNumberFormat="1" applyFont="1" applyFill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6" fontId="1" fillId="3" borderId="2" xfId="1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0" fillId="0" borderId="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topLeftCell="A10" zoomScaleNormal="100" workbookViewId="0">
      <selection activeCell="E7" sqref="E7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23" customWidth="1"/>
    <col min="4" max="4" width="16" style="23" customWidth="1"/>
    <col min="5" max="5" width="14.42578125" style="23" customWidth="1"/>
    <col min="6" max="6" width="15.42578125" style="50" hidden="1" customWidth="1"/>
    <col min="7" max="7" width="15" style="2" hidden="1" customWidth="1"/>
    <col min="8" max="8" width="12" style="2" customWidth="1"/>
    <col min="9" max="16384" width="9.140625" style="2"/>
  </cols>
  <sheetData>
    <row r="1" spans="1:7" x14ac:dyDescent="0.3">
      <c r="A1" s="59" t="s">
        <v>15</v>
      </c>
      <c r="B1" s="59"/>
      <c r="C1" s="59"/>
      <c r="D1" s="59"/>
      <c r="E1" s="59"/>
      <c r="F1" s="49"/>
    </row>
    <row r="2" spans="1:7" x14ac:dyDescent="0.3">
      <c r="A2" s="59" t="s">
        <v>35</v>
      </c>
      <c r="B2" s="59"/>
      <c r="C2" s="59"/>
      <c r="D2" s="59"/>
      <c r="E2" s="59"/>
      <c r="F2" s="49"/>
    </row>
    <row r="3" spans="1:7" x14ac:dyDescent="0.3">
      <c r="A3" s="1"/>
    </row>
    <row r="4" spans="1:7" x14ac:dyDescent="0.3">
      <c r="A4" s="60" t="s">
        <v>28</v>
      </c>
      <c r="B4" s="60"/>
      <c r="C4" s="60"/>
      <c r="D4" s="60"/>
      <c r="E4" s="60"/>
      <c r="F4" s="49"/>
    </row>
    <row r="5" spans="1:7" ht="15.75" customHeight="1" x14ac:dyDescent="0.3">
      <c r="A5" s="61" t="s">
        <v>36</v>
      </c>
      <c r="B5" s="61"/>
      <c r="C5" s="61"/>
      <c r="D5" s="61"/>
      <c r="E5" s="61"/>
      <c r="F5" s="5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62" t="s">
        <v>27</v>
      </c>
      <c r="B9" s="63" t="s">
        <v>18</v>
      </c>
      <c r="C9" s="64" t="s">
        <v>33</v>
      </c>
      <c r="D9" s="64"/>
      <c r="E9" s="64"/>
      <c r="F9" s="52"/>
    </row>
    <row r="10" spans="1:7" ht="40.5" x14ac:dyDescent="0.3">
      <c r="A10" s="62"/>
      <c r="B10" s="63"/>
      <c r="C10" s="24" t="s">
        <v>19</v>
      </c>
      <c r="D10" s="24" t="s">
        <v>20</v>
      </c>
      <c r="E10" s="25" t="s">
        <v>14</v>
      </c>
      <c r="F10" s="53" t="s">
        <v>19</v>
      </c>
    </row>
    <row r="11" spans="1:7" x14ac:dyDescent="0.3">
      <c r="A11" s="58" t="s">
        <v>21</v>
      </c>
      <c r="B11" s="6" t="s">
        <v>10</v>
      </c>
      <c r="C11" s="31" t="e">
        <f>#REF!+#REF!+#REF!+#REF!+#REF!+#REF!+#REF!+#REF!+#REF!+#REF!+#REF!+#REF!+#REF!+'Мамайская ОШ'!C11+#REF!+#REF!+#REF!+#REF!+#REF!+#REF!+#REF!+#REF!+#REF!+#REF!+#REF!+#REF!+#REF!</f>
        <v>#REF!</v>
      </c>
      <c r="D11" s="31" t="e">
        <f>#REF!+#REF!+#REF!+#REF!+#REF!+#REF!+#REF!+#REF!+#REF!+#REF!+#REF!+#REF!+#REF!+'Мамайская ОШ'!D11+#REF!+#REF!+#REF!+#REF!+#REF!+#REF!+#REF!+#REF!+#REF!+#REF!+#REF!+#REF!+#REF!</f>
        <v>#REF!</v>
      </c>
      <c r="E11" s="31" t="e">
        <f>#REF!+#REF!+#REF!+#REF!+#REF!+#REF!+#REF!+#REF!+#REF!+#REF!+#REF!+#REF!+#REF!+'Мамайская ОШ'!E11+#REF!+#REF!+#REF!+#REF!+#REF!+#REF!+#REF!+#REF!+#REF!+#REF!+#REF!+#REF!+#REF!</f>
        <v>#REF!</v>
      </c>
      <c r="F11" s="31">
        <v>1659</v>
      </c>
    </row>
    <row r="12" spans="1:7" ht="25.5" x14ac:dyDescent="0.3">
      <c r="A12" s="9" t="s">
        <v>24</v>
      </c>
      <c r="B12" s="6" t="s">
        <v>2</v>
      </c>
      <c r="C12" s="14" t="e">
        <f t="shared" ref="C12:E12" si="0">(C13-C32)/C11</f>
        <v>#REF!</v>
      </c>
      <c r="D12" s="14" t="e">
        <f t="shared" si="0"/>
        <v>#REF!</v>
      </c>
      <c r="E12" s="14" t="e">
        <f t="shared" si="0"/>
        <v>#REF!</v>
      </c>
      <c r="F12" s="54">
        <f t="shared" ref="F12" si="1">(F13-F32)/F11</f>
        <v>2043.3074141048824</v>
      </c>
    </row>
    <row r="13" spans="1:7" ht="25.5" x14ac:dyDescent="0.3">
      <c r="A13" s="5" t="s">
        <v>11</v>
      </c>
      <c r="B13" s="6" t="s">
        <v>2</v>
      </c>
      <c r="C13" s="35" t="e">
        <f>#REF!+#REF!+#REF!+#REF!+#REF!+#REF!+#REF!+#REF!+#REF!+#REF!+#REF!+#REF!+'Мамайская ОШ'!C13+#REF!+#REF!+#REF!+#REF!+#REF!+#REF!+#REF!+#REF!+#REF!+#REF!+#REF!+#REF!</f>
        <v>#REF!</v>
      </c>
      <c r="D13" s="35" t="e">
        <f>#REF!+#REF!+#REF!+#REF!+#REF!+#REF!+#REF!+#REF!+#REF!+#REF!+#REF!+#REF!+'Мамайская ОШ'!D13+#REF!+#REF!+#REF!+#REF!+#REF!+#REF!+#REF!+#REF!+#REF!+#REF!+#REF!+#REF!</f>
        <v>#REF!</v>
      </c>
      <c r="E13" s="35" t="e">
        <f>#REF!+#REF!+#REF!+#REF!+#REF!+#REF!+#REF!+#REF!+#REF!+#REF!+#REF!+#REF!+'Мамайская ОШ'!E13+#REF!+#REF!+#REF!+#REF!+#REF!+#REF!+#REF!+#REF!+#REF!+#REF!+#REF!+#REF!</f>
        <v>#REF!</v>
      </c>
      <c r="F13" s="55">
        <f>F15+F29+F30+F31+F32+F33</f>
        <v>3389847</v>
      </c>
      <c r="G13" s="36" t="e">
        <f>C13-F13</f>
        <v>#REF!</v>
      </c>
    </row>
    <row r="14" spans="1:7" x14ac:dyDescent="0.3">
      <c r="A14" s="7" t="s">
        <v>0</v>
      </c>
      <c r="B14" s="8"/>
      <c r="C14" s="26" t="e">
        <f>#REF!+#REF!+#REF!+#REF!+#REF!+#REF!+#REF!+#REF!+#REF!+#REF!+#REF!+#REF!+#REF!+'Мамайская ОШ'!C14+#REF!+#REF!+#REF!+#REF!+#REF!+#REF!+#REF!+#REF!+#REF!+#REF!+#REF!+#REF!+#REF!</f>
        <v>#REF!</v>
      </c>
      <c r="D14" s="26" t="e">
        <f>#REF!+#REF!+#REF!+#REF!+#REF!+#REF!+#REF!+#REF!+#REF!+#REF!+#REF!+#REF!+#REF!+'Мамайская ОШ'!D14+#REF!+#REF!+#REF!+#REF!+#REF!+#REF!+#REF!+#REF!+#REF!+#REF!+#REF!+#REF!+#REF!</f>
        <v>#REF!</v>
      </c>
      <c r="E14" s="26" t="e">
        <f>#REF!+#REF!+#REF!+#REF!+#REF!+#REF!+#REF!+#REF!+#REF!+#REF!+#REF!+#REF!+#REF!+'Мамайская ОШ'!E14+#REF!+#REF!+#REF!+#REF!+#REF!+#REF!+#REF!+#REF!+#REF!+#REF!+#REF!+#REF!+#REF!</f>
        <v>#REF!</v>
      </c>
      <c r="F14" s="56" t="e">
        <f>#REF!+#REF!+#REF!+#REF!+#REF!+#REF!+#REF!+#REF!+#REF!+#REF!+#REF!+#REF!+#REF!+'Мамайская ОШ'!F14+#REF!+#REF!+#REF!+#REF!+#REF!+#REF!+#REF!+#REF!+#REF!+#REF!+#REF!+#REF!+#REF!</f>
        <v>#REF!</v>
      </c>
    </row>
    <row r="15" spans="1:7" ht="25.5" x14ac:dyDescent="0.3">
      <c r="A15" s="46" t="s">
        <v>12</v>
      </c>
      <c r="B15" s="47" t="s">
        <v>2</v>
      </c>
      <c r="C15" s="48" t="e">
        <f>#REF!+#REF!+#REF!+#REF!+#REF!+#REF!+#REF!+#REF!+#REF!+#REF!+#REF!+#REF!+'Мамайская ОШ'!C15+#REF!+#REF!+#REF!+#REF!+#REF!+#REF!+#REF!+#REF!+#REF!+#REF!+#REF!+#REF!</f>
        <v>#REF!</v>
      </c>
      <c r="D15" s="48" t="e">
        <f>#REF!+#REF!+#REF!+#REF!+#REF!+#REF!+#REF!+#REF!+#REF!+#REF!+#REF!+#REF!+'Мамайская ОШ'!D15+#REF!+#REF!+#REF!+#REF!+#REF!+#REF!+#REF!+#REF!+#REF!+#REF!+#REF!+#REF!</f>
        <v>#REF!</v>
      </c>
      <c r="E15" s="48" t="e">
        <f>#REF!+#REF!+#REF!+#REF!+#REF!+#REF!+#REF!+#REF!+#REF!+#REF!+#REF!+#REF!+'Мамайская ОШ'!E15+#REF!+#REF!+#REF!+#REF!+#REF!+#REF!+#REF!+#REF!+#REF!+#REF!+#REF!+#REF!</f>
        <v>#REF!</v>
      </c>
      <c r="F15" s="55">
        <v>2755188</v>
      </c>
      <c r="G15" s="36" t="e">
        <f>C15-F15</f>
        <v>#REF!</v>
      </c>
    </row>
    <row r="16" spans="1:7" x14ac:dyDescent="0.3">
      <c r="A16" s="7" t="s">
        <v>1</v>
      </c>
      <c r="B16" s="8"/>
      <c r="C16" s="26" t="e">
        <f>#REF!+#REF!+#REF!+#REF!+#REF!+#REF!+#REF!+#REF!+#REF!+#REF!+#REF!+#REF!+#REF!+'Мамайская ОШ'!C16+#REF!+#REF!+#REF!+#REF!+#REF!+#REF!+#REF!+#REF!+#REF!+#REF!+#REF!+#REF!+#REF!</f>
        <v>#REF!</v>
      </c>
      <c r="D16" s="26" t="e">
        <f>#REF!+#REF!+#REF!+#REF!+#REF!+#REF!+#REF!+#REF!+#REF!+#REF!+#REF!+#REF!+#REF!+'Мамайская ОШ'!D16+#REF!+#REF!+#REF!+#REF!+#REF!+#REF!+#REF!+#REF!+#REF!+#REF!+#REF!+#REF!+#REF!</f>
        <v>#REF!</v>
      </c>
      <c r="E16" s="26" t="e">
        <f>#REF!+#REF!+#REF!+#REF!+#REF!+#REF!+#REF!+#REF!+#REF!+#REF!+#REF!+#REF!+#REF!+'Мамайская ОШ'!E16+#REF!+#REF!+#REF!+#REF!+#REF!+#REF!+#REF!+#REF!+#REF!+#REF!+#REF!+#REF!+#REF!</f>
        <v>#REF!</v>
      </c>
      <c r="F16" s="56" t="e">
        <f>#REF!+#REF!+#REF!+#REF!+#REF!+#REF!+#REF!+#REF!+#REF!+#REF!+#REF!+#REF!+#REF!+'Мамайская ОШ'!F16+#REF!+#REF!+#REF!+#REF!+#REF!+#REF!+#REF!+#REF!+#REF!+#REF!+#REF!+#REF!+#REF!</f>
        <v>#REF!</v>
      </c>
      <c r="G16" s="36" t="e">
        <f t="shared" ref="G16:G33" si="2">C16-F16</f>
        <v>#REF!</v>
      </c>
    </row>
    <row r="17" spans="1:7" ht="25.5" x14ac:dyDescent="0.3">
      <c r="A17" s="5" t="s">
        <v>13</v>
      </c>
      <c r="B17" s="32" t="s">
        <v>2</v>
      </c>
      <c r="C17" s="29" t="e">
        <f>#REF!+#REF!+#REF!+#REF!+#REF!+#REF!+#REF!+#REF!+#REF!+#REF!+#REF!+#REF!+#REF!+'Мамайская ОШ'!C17+#REF!+#REF!+#REF!+#REF!+#REF!+#REF!+#REF!+#REF!+#REF!+#REF!+#REF!+#REF!+#REF!</f>
        <v>#REF!</v>
      </c>
      <c r="D17" s="29" t="e">
        <f>#REF!+#REF!+#REF!+#REF!+#REF!+#REF!+#REF!+#REF!+#REF!+#REF!+#REF!+#REF!+#REF!+'Мамайская ОШ'!D17+#REF!+#REF!+#REF!+#REF!+#REF!+#REF!+#REF!+#REF!+#REF!+#REF!+#REF!+#REF!+#REF!</f>
        <v>#REF!</v>
      </c>
      <c r="E17" s="29" t="e">
        <f>#REF!+#REF!+#REF!+#REF!+#REF!+#REF!+#REF!+#REF!+#REF!+#REF!+#REF!+#REF!+#REF!+'Мамайская ОШ'!E17+#REF!+#REF!+#REF!+#REF!+#REF!+#REF!+#REF!+#REF!+#REF!+#REF!+#REF!+#REF!+#REF!</f>
        <v>#REF!</v>
      </c>
      <c r="F17" s="31" t="e">
        <f>#REF!+#REF!+#REF!+#REF!+#REF!+#REF!+#REF!+#REF!+#REF!+#REF!+#REF!+#REF!+#REF!+'Мамайская ОШ'!F17+#REF!+#REF!+#REF!+#REF!+#REF!+#REF!+#REF!+#REF!+#REF!+#REF!+#REF!+#REF!+#REF!</f>
        <v>#REF!</v>
      </c>
      <c r="G17" s="36"/>
    </row>
    <row r="18" spans="1:7" x14ac:dyDescent="0.3">
      <c r="A18" s="9" t="s">
        <v>4</v>
      </c>
      <c r="B18" s="10" t="s">
        <v>3</v>
      </c>
      <c r="C18" s="39" t="e">
        <f>#REF!+#REF!+#REF!+#REF!+#REF!+#REF!+#REF!+#REF!+#REF!+#REF!+#REF!+#REF!+#REF!+'Мамайская ОШ'!C18+#REF!+#REF!+#REF!+#REF!+#REF!+#REF!+#REF!+#REF!+#REF!+#REF!+#REF!+#REF!+#REF!</f>
        <v>#REF!</v>
      </c>
      <c r="D18" s="39" t="e">
        <f>#REF!+#REF!+#REF!+#REF!+#REF!+#REF!+#REF!+#REF!+#REF!+#REF!+#REF!+#REF!+#REF!+'Мамайская ОШ'!D18+#REF!+#REF!+#REF!+#REF!+#REF!+#REF!+#REF!+#REF!+#REF!+#REF!+#REF!+#REF!+#REF!</f>
        <v>#REF!</v>
      </c>
      <c r="E18" s="39" t="e">
        <f>#REF!+#REF!+#REF!+#REF!+#REF!+#REF!+#REF!+#REF!+#REF!+#REF!+#REF!+#REF!+#REF!+'Мамайская ОШ'!E18+#REF!+#REF!+#REF!+#REF!+#REF!+#REF!+#REF!+#REF!+#REF!+#REF!+#REF!+#REF!+#REF!</f>
        <v>#REF!</v>
      </c>
      <c r="F18" s="54" t="e">
        <f>#REF!+#REF!+#REF!+#REF!+#REF!+#REF!+#REF!+#REF!+#REF!+#REF!+#REF!+#REF!+#REF!+'Мамайская ОШ'!F18+#REF!+#REF!+#REF!+#REF!+#REF!+#REF!+#REF!+#REF!+#REF!+#REF!+#REF!+#REF!+#REF!</f>
        <v>#REF!</v>
      </c>
      <c r="G18" s="44" t="e">
        <f>D18+D21+D24+D27</f>
        <v>#REF!</v>
      </c>
    </row>
    <row r="19" spans="1:7" ht="21.95" customHeight="1" x14ac:dyDescent="0.3">
      <c r="A19" s="9" t="s">
        <v>25</v>
      </c>
      <c r="B19" s="6" t="s">
        <v>26</v>
      </c>
      <c r="C19" s="22" t="e">
        <f>C17/C18/12*1000</f>
        <v>#REF!</v>
      </c>
      <c r="D19" s="22" t="e">
        <f t="shared" ref="D19:E19" si="3">C19</f>
        <v>#REF!</v>
      </c>
      <c r="E19" s="22" t="e">
        <f t="shared" si="3"/>
        <v>#REF!</v>
      </c>
      <c r="F19" s="54" t="e">
        <f>F17/F18/12*1000</f>
        <v>#REF!</v>
      </c>
      <c r="G19" s="36"/>
    </row>
    <row r="20" spans="1:7" ht="25.5" x14ac:dyDescent="0.3">
      <c r="A20" s="5" t="s">
        <v>22</v>
      </c>
      <c r="B20" s="32" t="s">
        <v>2</v>
      </c>
      <c r="C20" s="29" t="e">
        <f>#REF!+#REF!+#REF!+#REF!+#REF!+#REF!+#REF!+#REF!+#REF!+#REF!+#REF!+#REF!+#REF!+'Мамайская ОШ'!C20+#REF!+#REF!+#REF!+#REF!+#REF!+#REF!+#REF!+#REF!+#REF!+#REF!+#REF!+#REF!+#REF!</f>
        <v>#REF!</v>
      </c>
      <c r="D20" s="29" t="e">
        <f>#REF!+#REF!+#REF!+#REF!+#REF!+#REF!+#REF!+#REF!+#REF!+#REF!+#REF!+#REF!+#REF!+'Мамайская ОШ'!D20+#REF!+#REF!+#REF!+#REF!+#REF!+#REF!+#REF!+#REF!+#REF!+#REF!+#REF!+#REF!+#REF!</f>
        <v>#REF!</v>
      </c>
      <c r="E20" s="29" t="e">
        <f>#REF!+#REF!+#REF!+#REF!+#REF!+#REF!+#REF!+#REF!+#REF!+#REF!+#REF!+#REF!+#REF!+'Мамайская ОШ'!E20+#REF!+#REF!+#REF!+#REF!+#REF!+#REF!+#REF!+#REF!+#REF!+#REF!+#REF!+#REF!+#REF!</f>
        <v>#REF!</v>
      </c>
      <c r="F20" s="31" t="e">
        <f>#REF!+#REF!+#REF!+#REF!+#REF!+#REF!+#REF!+#REF!+#REF!+#REF!+#REF!+#REF!+#REF!+'Мамайская ОШ'!F20+#REF!+#REF!+#REF!+#REF!+#REF!+#REF!+#REF!+#REF!+#REF!+#REF!+#REF!+#REF!+#REF!</f>
        <v>#REF!</v>
      </c>
      <c r="G20" s="36"/>
    </row>
    <row r="21" spans="1:7" x14ac:dyDescent="0.3">
      <c r="A21" s="9" t="s">
        <v>4</v>
      </c>
      <c r="B21" s="10" t="s">
        <v>3</v>
      </c>
      <c r="C21" s="39" t="e">
        <f>#REF!+#REF!+#REF!+#REF!+#REF!+#REF!+#REF!+#REF!+#REF!+#REF!+#REF!+#REF!+#REF!+'Мамайская ОШ'!C21+#REF!+#REF!+#REF!+#REF!+#REF!+#REF!+#REF!+#REF!+#REF!+#REF!+#REF!+#REF!+#REF!</f>
        <v>#REF!</v>
      </c>
      <c r="D21" s="39" t="e">
        <f>#REF!+#REF!+#REF!+#REF!+#REF!+#REF!+#REF!+#REF!+#REF!+#REF!+#REF!+#REF!+#REF!+'Мамайская ОШ'!D21+#REF!+#REF!+#REF!+#REF!+#REF!+#REF!+#REF!+#REF!+#REF!+#REF!+#REF!+#REF!+#REF!</f>
        <v>#REF!</v>
      </c>
      <c r="E21" s="39" t="e">
        <f>#REF!+#REF!+#REF!+#REF!+#REF!+#REF!+#REF!+#REF!+#REF!+#REF!+#REF!+#REF!+#REF!+'Мамайская ОШ'!E21+#REF!+#REF!+#REF!+#REF!+#REF!+#REF!+#REF!+#REF!+#REF!+#REF!+#REF!+#REF!+#REF!</f>
        <v>#REF!</v>
      </c>
      <c r="F21" s="54" t="e">
        <f>#REF!+#REF!+#REF!+#REF!+#REF!+#REF!+#REF!+#REF!+#REF!+#REF!+#REF!+#REF!+#REF!+'Мамайская ОШ'!F21+#REF!+#REF!+#REF!+#REF!+#REF!+#REF!+#REF!+#REF!+#REF!+#REF!+#REF!+#REF!+#REF!</f>
        <v>#REF!</v>
      </c>
      <c r="G21" s="36"/>
    </row>
    <row r="22" spans="1:7" ht="21.95" customHeight="1" x14ac:dyDescent="0.3">
      <c r="A22" s="9" t="s">
        <v>25</v>
      </c>
      <c r="B22" s="6" t="s">
        <v>26</v>
      </c>
      <c r="C22" s="22" t="e">
        <f>C20/12/C21*1000</f>
        <v>#REF!</v>
      </c>
      <c r="D22" s="22" t="e">
        <f t="shared" ref="D22:E22" si="4">C22</f>
        <v>#REF!</v>
      </c>
      <c r="E22" s="22" t="e">
        <f t="shared" si="4"/>
        <v>#REF!</v>
      </c>
      <c r="F22" s="54" t="e">
        <f>F20/12/F21*1000</f>
        <v>#REF!</v>
      </c>
      <c r="G22" s="36"/>
    </row>
    <row r="23" spans="1:7" ht="42" customHeight="1" x14ac:dyDescent="0.3">
      <c r="A23" s="11" t="s">
        <v>31</v>
      </c>
      <c r="B23" s="32" t="s">
        <v>2</v>
      </c>
      <c r="C23" s="29" t="e">
        <f>#REF!+#REF!+#REF!+#REF!+#REF!+#REF!+#REF!+#REF!+#REF!+#REF!+#REF!+#REF!+#REF!+'Мамайская ОШ'!C23+#REF!+#REF!+#REF!+#REF!+#REF!+#REF!+#REF!+#REF!+#REF!+#REF!+#REF!+#REF!+#REF!</f>
        <v>#REF!</v>
      </c>
      <c r="D23" s="29" t="e">
        <f>#REF!+#REF!+#REF!+#REF!+#REF!+#REF!+#REF!+#REF!+#REF!+#REF!+#REF!+#REF!+#REF!+'Мамайская ОШ'!D23+#REF!+#REF!+#REF!+#REF!+#REF!+#REF!+#REF!+#REF!+#REF!+#REF!+#REF!+#REF!+#REF!</f>
        <v>#REF!</v>
      </c>
      <c r="E23" s="29" t="e">
        <f>#REF!+#REF!+#REF!+#REF!+#REF!+#REF!+#REF!+#REF!+#REF!+#REF!+#REF!+#REF!+#REF!+'Мамайская ОШ'!E23+#REF!+#REF!+#REF!+#REF!+#REF!+#REF!+#REF!+#REF!+#REF!+#REF!+#REF!+#REF!+#REF!</f>
        <v>#REF!</v>
      </c>
      <c r="F23" s="31" t="e">
        <f>#REF!+#REF!+#REF!+#REF!+#REF!+#REF!+#REF!+#REF!+#REF!+#REF!+#REF!+#REF!+#REF!+'Мамайская ОШ'!F23+#REF!+#REF!+#REF!+#REF!+#REF!+#REF!+#REF!+#REF!+#REF!+#REF!+#REF!+#REF!+#REF!</f>
        <v>#REF!</v>
      </c>
      <c r="G23" s="36"/>
    </row>
    <row r="24" spans="1:7" x14ac:dyDescent="0.3">
      <c r="A24" s="9" t="s">
        <v>4</v>
      </c>
      <c r="B24" s="10" t="s">
        <v>3</v>
      </c>
      <c r="C24" s="38" t="e">
        <f>#REF!+#REF!+#REF!+#REF!+#REF!+#REF!+#REF!+#REF!+#REF!+#REF!+#REF!+#REF!+#REF!+'Мамайская ОШ'!C24+#REF!+#REF!+#REF!+#REF!+#REF!+#REF!+#REF!+#REF!+#REF!+#REF!+#REF!+#REF!+#REF!</f>
        <v>#REF!</v>
      </c>
      <c r="D24" s="38" t="e">
        <f>#REF!+#REF!+#REF!+#REF!+#REF!+#REF!+#REF!+#REF!+#REF!+#REF!+#REF!+#REF!+#REF!+'Мамайская ОШ'!D24+#REF!+#REF!+#REF!+#REF!+#REF!+#REF!+#REF!+#REF!+#REF!+#REF!+#REF!+#REF!+#REF!</f>
        <v>#REF!</v>
      </c>
      <c r="E24" s="38" t="e">
        <f>#REF!+#REF!+#REF!+#REF!+#REF!+#REF!+#REF!+#REF!+#REF!+#REF!+#REF!+#REF!+#REF!+'Мамайская ОШ'!E24+#REF!+#REF!+#REF!+#REF!+#REF!+#REF!+#REF!+#REF!+#REF!+#REF!+#REF!+#REF!+#REF!</f>
        <v>#REF!</v>
      </c>
      <c r="F24" s="57" t="e">
        <f>#REF!+#REF!+#REF!+#REF!+#REF!+#REF!+#REF!+#REF!+#REF!+#REF!+#REF!+#REF!+#REF!+'Мамайская ОШ'!F24+#REF!+#REF!+#REF!+#REF!+#REF!+#REF!+#REF!+#REF!+#REF!+#REF!+#REF!+#REF!+#REF!</f>
        <v>#REF!</v>
      </c>
      <c r="G24" s="36"/>
    </row>
    <row r="25" spans="1:7" ht="21.95" customHeight="1" x14ac:dyDescent="0.3">
      <c r="A25" s="9" t="s">
        <v>25</v>
      </c>
      <c r="B25" s="6" t="s">
        <v>26</v>
      </c>
      <c r="C25" s="22" t="e">
        <f>C23/C24/12*1000</f>
        <v>#REF!</v>
      </c>
      <c r="D25" s="22" t="e">
        <f t="shared" ref="D25:E25" si="5">C25</f>
        <v>#REF!</v>
      </c>
      <c r="E25" s="22" t="e">
        <f t="shared" si="5"/>
        <v>#REF!</v>
      </c>
      <c r="F25" s="54" t="e">
        <f>F23/F24/12*1000</f>
        <v>#REF!</v>
      </c>
      <c r="G25" s="36"/>
    </row>
    <row r="26" spans="1:7" ht="25.5" x14ac:dyDescent="0.3">
      <c r="A26" s="5" t="s">
        <v>23</v>
      </c>
      <c r="B26" s="32" t="s">
        <v>2</v>
      </c>
      <c r="C26" s="29" t="e">
        <f>#REF!+#REF!+#REF!+#REF!+#REF!+#REF!+#REF!+#REF!+#REF!+#REF!+#REF!+#REF!+#REF!+'Мамайская ОШ'!C26+#REF!+#REF!+#REF!+#REF!+#REF!+#REF!+#REF!+#REF!+#REF!+#REF!+#REF!+#REF!+#REF!</f>
        <v>#REF!</v>
      </c>
      <c r="D26" s="29" t="e">
        <f>#REF!+#REF!+#REF!+#REF!+#REF!+#REF!+#REF!+#REF!+#REF!+#REF!+#REF!+#REF!+#REF!+'Мамайская ОШ'!D26+#REF!+#REF!+#REF!+#REF!+#REF!+#REF!+#REF!+#REF!+#REF!+#REF!+#REF!+#REF!+#REF!</f>
        <v>#REF!</v>
      </c>
      <c r="E26" s="29" t="e">
        <f>#REF!+#REF!+#REF!+#REF!+#REF!+#REF!+#REF!+#REF!+#REF!+#REF!+#REF!+#REF!+#REF!+'Мамайская ОШ'!E26+#REF!+#REF!+#REF!+#REF!+#REF!+#REF!+#REF!+#REF!+#REF!+#REF!+#REF!+#REF!+#REF!</f>
        <v>#REF!</v>
      </c>
      <c r="F26" s="31" t="e">
        <f>#REF!+#REF!+#REF!+#REF!+#REF!+#REF!+#REF!+#REF!+#REF!+#REF!+#REF!+#REF!+#REF!+'Мамайская ОШ'!F26+#REF!+#REF!+#REF!+#REF!+#REF!+#REF!+#REF!+#REF!+#REF!+#REF!+#REF!+#REF!+#REF!</f>
        <v>#REF!</v>
      </c>
      <c r="G26" s="36"/>
    </row>
    <row r="27" spans="1:7" x14ac:dyDescent="0.3">
      <c r="A27" s="9" t="s">
        <v>4</v>
      </c>
      <c r="B27" s="10" t="s">
        <v>3</v>
      </c>
      <c r="C27" s="38" t="e">
        <f>#REF!+#REF!+#REF!+#REF!+#REF!+#REF!+#REF!+#REF!+#REF!+#REF!+#REF!+#REF!+#REF!+'Мамайская ОШ'!C27+#REF!+#REF!+#REF!+#REF!+#REF!+#REF!+#REF!+#REF!+#REF!+#REF!+#REF!+#REF!+#REF!</f>
        <v>#REF!</v>
      </c>
      <c r="D27" s="38" t="e">
        <f>#REF!+#REF!+#REF!+#REF!+#REF!+#REF!+#REF!+#REF!+#REF!+#REF!+#REF!+#REF!+#REF!+'Мамайская ОШ'!D27+#REF!+#REF!+#REF!+#REF!+#REF!+#REF!+#REF!+#REF!+#REF!+#REF!+#REF!+#REF!+#REF!</f>
        <v>#REF!</v>
      </c>
      <c r="E27" s="38" t="e">
        <f>#REF!+#REF!+#REF!+#REF!+#REF!+#REF!+#REF!+#REF!+#REF!+#REF!+#REF!+#REF!+#REF!+'Мамайская ОШ'!E27+#REF!+#REF!+#REF!+#REF!+#REF!+#REF!+#REF!+#REF!+#REF!+#REF!+#REF!+#REF!+#REF!</f>
        <v>#REF!</v>
      </c>
      <c r="F27" s="57" t="e">
        <f>#REF!+#REF!+#REF!+#REF!+#REF!+#REF!+#REF!+#REF!+#REF!+#REF!+#REF!+#REF!+#REF!+'Мамайская ОШ'!F27+#REF!+#REF!+#REF!+#REF!+#REF!+#REF!+#REF!+#REF!+#REF!+#REF!+#REF!+#REF!+#REF!</f>
        <v>#REF!</v>
      </c>
      <c r="G27" s="36"/>
    </row>
    <row r="28" spans="1:7" ht="21.95" customHeight="1" x14ac:dyDescent="0.3">
      <c r="A28" s="9" t="s">
        <v>25</v>
      </c>
      <c r="B28" s="6" t="s">
        <v>26</v>
      </c>
      <c r="C28" s="22" t="e">
        <f>C26/12/C27*1000</f>
        <v>#REF!</v>
      </c>
      <c r="D28" s="22" t="e">
        <f t="shared" ref="D28:E28" si="6">C28</f>
        <v>#REF!</v>
      </c>
      <c r="E28" s="22" t="e">
        <f t="shared" si="6"/>
        <v>#REF!</v>
      </c>
      <c r="F28" s="54" t="e">
        <f>F26/12/F27*1000</f>
        <v>#REF!</v>
      </c>
      <c r="G28" s="36"/>
    </row>
    <row r="29" spans="1:7" ht="25.5" x14ac:dyDescent="0.3">
      <c r="A29" s="5" t="s">
        <v>5</v>
      </c>
      <c r="B29" s="6" t="s">
        <v>2</v>
      </c>
      <c r="C29" s="48">
        <v>310016</v>
      </c>
      <c r="D29" s="48">
        <v>310016</v>
      </c>
      <c r="E29" s="48">
        <v>310016</v>
      </c>
      <c r="F29" s="31">
        <v>310676</v>
      </c>
      <c r="G29" s="36">
        <f t="shared" si="2"/>
        <v>-660</v>
      </c>
    </row>
    <row r="30" spans="1:7" ht="48" customHeight="1" x14ac:dyDescent="0.3">
      <c r="A30" s="11" t="s">
        <v>6</v>
      </c>
      <c r="B30" s="6" t="s">
        <v>2</v>
      </c>
      <c r="C30" s="35" t="e">
        <f>#REF!+#REF!+#REF!+#REF!+#REF!+#REF!+#REF!+#REF!+#REF!+#REF!+#REF!+#REF!+'Мамайская ОШ'!C30+#REF!+#REF!+#REF!+#REF!+#REF!+#REF!+#REF!+#REF!+#REF!+#REF!+#REF!+#REF!</f>
        <v>#REF!</v>
      </c>
      <c r="D30" s="45" t="e">
        <f>#REF!+#REF!+#REF!+#REF!+#REF!+#REF!+#REF!+#REF!+#REF!+#REF!+#REF!+#REF!+#REF!+'Мамайская ОШ'!D30+#REF!+#REF!+#REF!+#REF!+#REF!+#REF!+#REF!+#REF!+#REF!+#REF!+#REF!+#REF!+#REF!</f>
        <v>#REF!</v>
      </c>
      <c r="E30" s="45" t="e">
        <f>#REF!+#REF!+#REF!+#REF!+#REF!+#REF!+#REF!+#REF!+#REF!+#REF!+#REF!+#REF!+#REF!+'Мамайская ОШ'!E30+#REF!+#REF!+#REF!+#REF!+#REF!+#REF!+#REF!+#REF!+#REF!+#REF!+#REF!+#REF!+#REF!</f>
        <v>#REF!</v>
      </c>
      <c r="F30" s="55">
        <v>44701</v>
      </c>
      <c r="G30" s="36" t="e">
        <f t="shared" si="2"/>
        <v>#REF!</v>
      </c>
    </row>
    <row r="31" spans="1:7" ht="43.5" customHeight="1" x14ac:dyDescent="0.3">
      <c r="A31" s="11" t="s">
        <v>7</v>
      </c>
      <c r="B31" s="6" t="s">
        <v>2</v>
      </c>
      <c r="C31" s="35" t="e">
        <f>#REF!+#REF!+#REF!+#REF!+#REF!+#REF!+#REF!+#REF!+#REF!+#REF!+#REF!+#REF!+'Мамайская ОШ'!C31+#REF!+#REF!+#REF!+#REF!+#REF!+#REF!+#REF!+#REF!+#REF!+#REF!+#REF!+#REF!</f>
        <v>#REF!</v>
      </c>
      <c r="D31" s="35" t="e">
        <f>#REF!+#REF!+#REF!+#REF!+#REF!+#REF!+#REF!+#REF!+#REF!+#REF!+#REF!+#REF!+'Мамайская ОШ'!D31+#REF!+#REF!+#REF!+#REF!+#REF!+#REF!+#REF!+#REF!+#REF!+#REF!+#REF!+#REF!</f>
        <v>#REF!</v>
      </c>
      <c r="E31" s="35" t="e">
        <f>#REF!+#REF!+#REF!+#REF!+#REF!+#REF!+#REF!+#REF!+#REF!+#REF!+#REF!+#REF!+'Мамайская ОШ'!E31+#REF!+#REF!+#REF!+#REF!+#REF!+#REF!+#REF!+#REF!+#REF!+#REF!+#REF!+#REF!</f>
        <v>#REF!</v>
      </c>
      <c r="F31" s="31">
        <v>53379</v>
      </c>
      <c r="G31" s="36" t="e">
        <f t="shared" si="2"/>
        <v>#REF!</v>
      </c>
    </row>
    <row r="32" spans="1:7" ht="52.5" x14ac:dyDescent="0.3">
      <c r="A32" s="11" t="s">
        <v>8</v>
      </c>
      <c r="B32" s="6" t="s">
        <v>2</v>
      </c>
      <c r="C32" s="35" t="e">
        <f>#REF!+#REF!+#REF!+#REF!+#REF!+#REF!+#REF!+#REF!+#REF!+#REF!+#REF!+#REF!+'Мамайская ОШ'!C32+#REF!+#REF!+#REF!+#REF!+#REF!+#REF!+#REF!+#REF!+#REF!+#REF!+#REF!+#REF!</f>
        <v>#REF!</v>
      </c>
      <c r="D32" s="29" t="e">
        <f>#REF!+#REF!+#REF!+#REF!+#REF!+#REF!+#REF!+#REF!+#REF!+#REF!+#REF!+#REF!+#REF!+'Мамайская ОШ'!D32+#REF!+#REF!+#REF!+#REF!+#REF!+#REF!+#REF!+#REF!+#REF!+#REF!+#REF!+#REF!+#REF!</f>
        <v>#REF!</v>
      </c>
      <c r="E32" s="29" t="e">
        <f>#REF!+#REF!+#REF!+#REF!+#REF!+#REF!+#REF!+#REF!+#REF!+#REF!+#REF!+#REF!+#REF!+'Мамайская ОШ'!E32+#REF!+#REF!+#REF!+#REF!+#REF!+#REF!+#REF!+#REF!+#REF!+#REF!+#REF!+#REF!+#REF!</f>
        <v>#REF!</v>
      </c>
      <c r="F32" s="31"/>
      <c r="G32" s="36" t="e">
        <f t="shared" si="2"/>
        <v>#REF!</v>
      </c>
    </row>
    <row r="33" spans="1:7" ht="54" customHeight="1" x14ac:dyDescent="0.3">
      <c r="A33" s="11" t="s">
        <v>9</v>
      </c>
      <c r="B33" s="6" t="s">
        <v>2</v>
      </c>
      <c r="C33" s="37" t="e">
        <f>#REF!+#REF!+#REF!+#REF!+#REF!+#REF!+#REF!+#REF!+#REF!+#REF!+#REF!+#REF!+#REF!+'Мамайская ОШ'!C33+#REF!+#REF!+#REF!+#REF!+#REF!+#REF!+#REF!+#REF!+#REF!+#REF!+#REF!+#REF!+#REF!</f>
        <v>#REF!</v>
      </c>
      <c r="D33" s="37" t="e">
        <f>#REF!+#REF!+#REF!+#REF!+#REF!+#REF!+#REF!+#REF!+#REF!+#REF!+#REF!+#REF!+#REF!+'Мамайская ОШ'!D33+#REF!+#REF!+#REF!+#REF!+#REF!+#REF!+#REF!+#REF!+#REF!+#REF!+#REF!+#REF!+#REF!</f>
        <v>#REF!</v>
      </c>
      <c r="E33" s="37" t="e">
        <f>#REF!+#REF!+#REF!+#REF!+#REF!+#REF!+#REF!+#REF!+#REF!+#REF!+#REF!+#REF!+#REF!+'Мамайская ОШ'!E33+#REF!+#REF!+#REF!+#REF!+#REF!+#REF!+#REF!+#REF!+#REF!+#REF!+#REF!+#REF!+#REF!</f>
        <v>#REF!</v>
      </c>
      <c r="F33" s="31">
        <v>225903</v>
      </c>
      <c r="G33" s="36" t="e">
        <f t="shared" si="2"/>
        <v>#REF!</v>
      </c>
    </row>
    <row r="34" spans="1:7" x14ac:dyDescent="0.3">
      <c r="C34" s="23" t="e">
        <f>C33+C32+C31+C30+C29+C15</f>
        <v>#REF!</v>
      </c>
      <c r="D34" s="23" t="e">
        <f t="shared" ref="D34:F34" si="7">D33+D32+D31+D30+D29+D15</f>
        <v>#REF!</v>
      </c>
      <c r="E34" s="23" t="e">
        <f t="shared" si="7"/>
        <v>#REF!</v>
      </c>
      <c r="F34" s="50">
        <f t="shared" si="7"/>
        <v>3389847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tabSelected="1" workbookViewId="0">
      <selection activeCell="C13" sqref="C1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59" t="s">
        <v>15</v>
      </c>
      <c r="B1" s="59"/>
      <c r="C1" s="59"/>
      <c r="D1" s="59"/>
      <c r="E1" s="59"/>
    </row>
    <row r="2" spans="1:7" x14ac:dyDescent="0.3">
      <c r="A2" s="59" t="s">
        <v>34</v>
      </c>
      <c r="B2" s="59"/>
      <c r="C2" s="59"/>
      <c r="D2" s="59"/>
      <c r="E2" s="59"/>
      <c r="F2" s="49"/>
    </row>
    <row r="3" spans="1:7" x14ac:dyDescent="0.3">
      <c r="A3" s="1"/>
    </row>
    <row r="4" spans="1:7" ht="48" customHeight="1" x14ac:dyDescent="0.3">
      <c r="A4" s="65" t="s">
        <v>32</v>
      </c>
      <c r="B4" s="65"/>
      <c r="C4" s="65"/>
      <c r="D4" s="65"/>
      <c r="E4" s="65"/>
    </row>
    <row r="5" spans="1:7" ht="15.75" customHeight="1" x14ac:dyDescent="0.3">
      <c r="A5" s="61" t="s">
        <v>16</v>
      </c>
      <c r="B5" s="61"/>
      <c r="C5" s="61"/>
      <c r="D5" s="61"/>
      <c r="E5" s="6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62" t="s">
        <v>27</v>
      </c>
      <c r="B9" s="63" t="s">
        <v>18</v>
      </c>
      <c r="C9" s="64" t="s">
        <v>33</v>
      </c>
      <c r="D9" s="64"/>
      <c r="E9" s="64"/>
    </row>
    <row r="10" spans="1:7" ht="40.5" x14ac:dyDescent="0.3">
      <c r="A10" s="62"/>
      <c r="B10" s="63"/>
      <c r="C10" s="20" t="s">
        <v>19</v>
      </c>
      <c r="D10" s="20" t="s">
        <v>20</v>
      </c>
      <c r="E10" s="21" t="s">
        <v>14</v>
      </c>
    </row>
    <row r="11" spans="1:7" x14ac:dyDescent="0.3">
      <c r="A11" s="5" t="s">
        <v>21</v>
      </c>
      <c r="B11" s="6" t="s">
        <v>10</v>
      </c>
      <c r="C11" s="31">
        <v>29</v>
      </c>
      <c r="D11" s="31">
        <f>C11</f>
        <v>29</v>
      </c>
      <c r="E11" s="31">
        <v>21</v>
      </c>
    </row>
    <row r="12" spans="1:7" ht="25.5" x14ac:dyDescent="0.3">
      <c r="A12" s="9" t="s">
        <v>24</v>
      </c>
      <c r="B12" s="6" t="s">
        <v>2</v>
      </c>
      <c r="C12" s="14">
        <f>(C13-C32)/C11</f>
        <v>3254.5753406896551</v>
      </c>
      <c r="D12" s="14">
        <f t="shared" ref="D12:E12" si="0">(D13-D32)/D11</f>
        <v>3254.5753406896551</v>
      </c>
      <c r="E12" s="14">
        <f t="shared" si="0"/>
        <v>4494.4135657142861</v>
      </c>
    </row>
    <row r="13" spans="1:7" ht="25.5" x14ac:dyDescent="0.3">
      <c r="A13" s="5" t="s">
        <v>11</v>
      </c>
      <c r="B13" s="6" t="s">
        <v>2</v>
      </c>
      <c r="C13" s="30">
        <f>C15+C29+C30+C33+C31+C32</f>
        <v>95882.684880000001</v>
      </c>
      <c r="D13" s="30">
        <f t="shared" ref="D13:E13" si="1">D15+D29+D30+D33+D31+D32</f>
        <v>95882.684880000001</v>
      </c>
      <c r="E13" s="30">
        <f t="shared" si="1"/>
        <v>95882.684880000001</v>
      </c>
    </row>
    <row r="14" spans="1:7" x14ac:dyDescent="0.3">
      <c r="A14" s="7" t="s">
        <v>0</v>
      </c>
      <c r="B14" s="8"/>
      <c r="C14" s="14"/>
      <c r="D14" s="14"/>
      <c r="E14" s="14"/>
      <c r="G14" s="13"/>
    </row>
    <row r="15" spans="1:7" ht="25.5" x14ac:dyDescent="0.3">
      <c r="A15" s="40" t="s">
        <v>12</v>
      </c>
      <c r="B15" s="41" t="s">
        <v>2</v>
      </c>
      <c r="C15" s="42">
        <f>C17+C20+C23+C26</f>
        <v>75697.2</v>
      </c>
      <c r="D15" s="42">
        <f t="shared" ref="D15:E15" si="2">D17+D20+D23+D26</f>
        <v>75697.2</v>
      </c>
      <c r="E15" s="42">
        <f t="shared" si="2"/>
        <v>75697.2</v>
      </c>
    </row>
    <row r="16" spans="1:7" x14ac:dyDescent="0.3">
      <c r="A16" s="7" t="s">
        <v>1</v>
      </c>
      <c r="B16" s="8"/>
      <c r="C16" s="14"/>
      <c r="D16" s="14"/>
      <c r="E16" s="14"/>
    </row>
    <row r="17" spans="1:6" s="17" customFormat="1" ht="25.5" x14ac:dyDescent="0.3">
      <c r="A17" s="15" t="s">
        <v>29</v>
      </c>
      <c r="B17" s="33" t="s">
        <v>2</v>
      </c>
      <c r="C17" s="34">
        <v>10219.6</v>
      </c>
      <c r="D17" s="34">
        <v>10219.6</v>
      </c>
      <c r="E17" s="34">
        <v>10219.6</v>
      </c>
    </row>
    <row r="18" spans="1:6" s="17" customFormat="1" x14ac:dyDescent="0.3">
      <c r="A18" s="18" t="s">
        <v>4</v>
      </c>
      <c r="B18" s="19" t="s">
        <v>3</v>
      </c>
      <c r="C18" s="27">
        <v>3.5</v>
      </c>
      <c r="D18" s="27">
        <v>3.5</v>
      </c>
      <c r="E18" s="27">
        <v>3.5</v>
      </c>
      <c r="F18" s="43">
        <f>C18+C21+C24+C27</f>
        <v>28.28</v>
      </c>
    </row>
    <row r="19" spans="1:6" s="17" customFormat="1" ht="21.95" customHeight="1" x14ac:dyDescent="0.3">
      <c r="A19" s="18" t="s">
        <v>25</v>
      </c>
      <c r="B19" s="16" t="s">
        <v>26</v>
      </c>
      <c r="C19" s="22">
        <f>C17/C18/12*1000+200</f>
        <v>243523.80952380956</v>
      </c>
      <c r="D19" s="22">
        <f t="shared" ref="D19:E19" si="3">D17/D18/12*1000+200</f>
        <v>243523.80952380956</v>
      </c>
      <c r="E19" s="22">
        <f t="shared" si="3"/>
        <v>243523.80952380956</v>
      </c>
    </row>
    <row r="20" spans="1:6" s="17" customFormat="1" ht="25.5" x14ac:dyDescent="0.3">
      <c r="A20" s="15" t="s">
        <v>30</v>
      </c>
      <c r="B20" s="33" t="s">
        <v>2</v>
      </c>
      <c r="C20" s="34">
        <v>37816.9</v>
      </c>
      <c r="D20" s="34">
        <v>37816.9</v>
      </c>
      <c r="E20" s="34">
        <v>37816.9</v>
      </c>
    </row>
    <row r="21" spans="1:6" s="17" customFormat="1" x14ac:dyDescent="0.3">
      <c r="A21" s="18" t="s">
        <v>4</v>
      </c>
      <c r="B21" s="19" t="s">
        <v>3</v>
      </c>
      <c r="C21" s="27">
        <v>8.7799999999999994</v>
      </c>
      <c r="D21" s="27">
        <v>8.7799999999999994</v>
      </c>
      <c r="E21" s="27">
        <v>8.7799999999999994</v>
      </c>
    </row>
    <row r="22" spans="1:6" s="17" customFormat="1" ht="21.95" customHeight="1" x14ac:dyDescent="0.3">
      <c r="A22" s="18" t="s">
        <v>25</v>
      </c>
      <c r="B22" s="16" t="s">
        <v>26</v>
      </c>
      <c r="C22" s="22">
        <f>C20/12/C21*1000</f>
        <v>358930.33409263479</v>
      </c>
      <c r="D22" s="22">
        <f t="shared" ref="D22:E22" si="4">D20/12/D21*1000</f>
        <v>358930.33409263479</v>
      </c>
      <c r="E22" s="22">
        <f t="shared" si="4"/>
        <v>358930.33409263479</v>
      </c>
    </row>
    <row r="23" spans="1:6" ht="39" x14ac:dyDescent="0.3">
      <c r="A23" s="11" t="s">
        <v>31</v>
      </c>
      <c r="B23" s="32" t="s">
        <v>2</v>
      </c>
      <c r="C23" s="34">
        <v>8446</v>
      </c>
      <c r="D23" s="34">
        <v>8446</v>
      </c>
      <c r="E23" s="34">
        <v>8446</v>
      </c>
    </row>
    <row r="24" spans="1:6" x14ac:dyDescent="0.3">
      <c r="A24" s="9" t="s">
        <v>4</v>
      </c>
      <c r="B24" s="10" t="s">
        <v>3</v>
      </c>
      <c r="C24" s="27">
        <v>3.5</v>
      </c>
      <c r="D24" s="27">
        <v>3.5</v>
      </c>
      <c r="E24" s="27">
        <v>3.5</v>
      </c>
    </row>
    <row r="25" spans="1:6" ht="21.95" customHeight="1" x14ac:dyDescent="0.3">
      <c r="A25" s="9" t="s">
        <v>25</v>
      </c>
      <c r="B25" s="6" t="s">
        <v>26</v>
      </c>
      <c r="C25" s="22">
        <f>C23/C24/12*1000</f>
        <v>201095.23809523811</v>
      </c>
      <c r="D25" s="22">
        <f t="shared" ref="D25:E25" si="5">D23/D24/12*1000</f>
        <v>201095.23809523811</v>
      </c>
      <c r="E25" s="22">
        <f t="shared" si="5"/>
        <v>201095.23809523811</v>
      </c>
    </row>
    <row r="26" spans="1:6" ht="25.5" x14ac:dyDescent="0.3">
      <c r="A26" s="5" t="s">
        <v>23</v>
      </c>
      <c r="B26" s="32" t="s">
        <v>2</v>
      </c>
      <c r="C26" s="34">
        <v>19214.7</v>
      </c>
      <c r="D26" s="34">
        <v>19214.7</v>
      </c>
      <c r="E26" s="34">
        <v>19214.7</v>
      </c>
    </row>
    <row r="27" spans="1:6" x14ac:dyDescent="0.3">
      <c r="A27" s="9" t="s">
        <v>4</v>
      </c>
      <c r="B27" s="10" t="s">
        <v>3</v>
      </c>
      <c r="C27" s="27">
        <v>12.5</v>
      </c>
      <c r="D27" s="27">
        <v>12.5</v>
      </c>
      <c r="E27" s="27">
        <v>12.5</v>
      </c>
    </row>
    <row r="28" spans="1:6" ht="21.95" customHeight="1" x14ac:dyDescent="0.3">
      <c r="A28" s="9" t="s">
        <v>25</v>
      </c>
      <c r="B28" s="6" t="s">
        <v>26</v>
      </c>
      <c r="C28" s="22">
        <f>C26/12/C27*1000</f>
        <v>128098.00000000001</v>
      </c>
      <c r="D28" s="22">
        <f t="shared" ref="D28:E28" si="6">D26/12/D27*1000</f>
        <v>128098.00000000001</v>
      </c>
      <c r="E28" s="22">
        <f t="shared" si="6"/>
        <v>128098.00000000001</v>
      </c>
    </row>
    <row r="29" spans="1:6" ht="25.5" x14ac:dyDescent="0.3">
      <c r="A29" s="5" t="s">
        <v>5</v>
      </c>
      <c r="B29" s="6" t="s">
        <v>2</v>
      </c>
      <c r="C29" s="30">
        <f>C15*10.54%</f>
        <v>7978.4848799999991</v>
      </c>
      <c r="D29" s="30">
        <f t="shared" ref="D29:E29" si="7">D15*10.54%</f>
        <v>7978.4848799999991</v>
      </c>
      <c r="E29" s="30">
        <f t="shared" si="7"/>
        <v>7978.4848799999991</v>
      </c>
    </row>
    <row r="30" spans="1:6" ht="36.75" x14ac:dyDescent="0.3">
      <c r="A30" s="11" t="s">
        <v>6</v>
      </c>
      <c r="B30" s="6" t="s">
        <v>2</v>
      </c>
      <c r="C30" s="30">
        <v>2751</v>
      </c>
      <c r="D30" s="30">
        <v>2751</v>
      </c>
      <c r="E30" s="30">
        <v>2751</v>
      </c>
      <c r="F30" s="28"/>
    </row>
    <row r="31" spans="1:6" ht="25.5" x14ac:dyDescent="0.3">
      <c r="A31" s="11" t="s">
        <v>7</v>
      </c>
      <c r="B31" s="6" t="s">
        <v>2</v>
      </c>
      <c r="C31" s="14">
        <v>2500</v>
      </c>
      <c r="D31" s="14">
        <v>2500</v>
      </c>
      <c r="E31" s="14">
        <v>2500</v>
      </c>
    </row>
    <row r="32" spans="1:6" ht="36.75" x14ac:dyDescent="0.3">
      <c r="A32" s="11" t="s">
        <v>8</v>
      </c>
      <c r="B32" s="6" t="s">
        <v>2</v>
      </c>
      <c r="C32" s="30">
        <v>1500</v>
      </c>
      <c r="D32" s="30">
        <v>1500</v>
      </c>
      <c r="E32" s="30">
        <v>1500</v>
      </c>
    </row>
    <row r="33" spans="1:5" ht="38.25" customHeight="1" x14ac:dyDescent="0.3">
      <c r="A33" s="11" t="s">
        <v>9</v>
      </c>
      <c r="B33" s="6" t="s">
        <v>2</v>
      </c>
      <c r="C33" s="30">
        <v>5456</v>
      </c>
      <c r="D33" s="30">
        <v>5456</v>
      </c>
      <c r="E33" s="30">
        <v>5456</v>
      </c>
    </row>
    <row r="34" spans="1:5" x14ac:dyDescent="0.3">
      <c r="C34" s="13">
        <f>C33+C32+C31+C30+C29+C15</f>
        <v>95882.684880000001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2023 ГОД</vt:lpstr>
      <vt:lpstr>Мамайская 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2024-01-09T06:16:45Z</dcterms:modified>
</cp:coreProperties>
</file>